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030" tabRatio="666" activeTab="4"/>
  </bookViews>
  <sheets>
    <sheet name="Sheet1" sheetId="1" r:id="rId1"/>
    <sheet name="Cover" sheetId="2" r:id="rId2"/>
    <sheet name="Dir' Report" sheetId="3" r:id="rId3"/>
    <sheet name="GBS" sheetId="4" r:id="rId4"/>
    <sheet name="GIS" sheetId="5" r:id="rId5"/>
    <sheet name="SES" sheetId="6" r:id="rId6"/>
    <sheet name="GCFS" sheetId="7" r:id="rId7"/>
    <sheet name="Notes" sheetId="8" r:id="rId8"/>
  </sheets>
  <definedNames/>
  <calcPr fullCalcOnLoad="1"/>
</workbook>
</file>

<file path=xl/sharedStrings.xml><?xml version="1.0" encoding="utf-8"?>
<sst xmlns="http://schemas.openxmlformats.org/spreadsheetml/2006/main" count="640" uniqueCount="408">
  <si>
    <t>- Upkeep of motor vehicles</t>
  </si>
  <si>
    <t>Minsoon Developers Sdn. Bhd.</t>
  </si>
  <si>
    <t>Time Ventures Sdn. Bhd.</t>
  </si>
  <si>
    <t>- Printing</t>
  </si>
  <si>
    <t>- Insurance agency fee</t>
  </si>
  <si>
    <t>The basis of inter-segment pricing is wholesale prices.</t>
  </si>
  <si>
    <t>EMPLOYMENT OF CAPITAL</t>
  </si>
  <si>
    <t>NON-CURRENT ASSETS</t>
  </si>
  <si>
    <t>Properties, plant and equipment</t>
  </si>
  <si>
    <t>CURRENT ASSETS</t>
  </si>
  <si>
    <t>Inventories</t>
  </si>
  <si>
    <t>Tax recoverable</t>
  </si>
  <si>
    <t>Short-term deposits with licensed banks</t>
  </si>
  <si>
    <t>CURRENT LIABILITIES</t>
  </si>
  <si>
    <t>Trade payables</t>
  </si>
  <si>
    <t>Other payables and accruals</t>
  </si>
  <si>
    <t>Interest-bearing borrowings</t>
  </si>
  <si>
    <t>Taxation</t>
  </si>
  <si>
    <t>NET CURRENT ASSETS</t>
  </si>
  <si>
    <t>TOTAL ASSETS less CURRENT LIABILITIES</t>
  </si>
  <si>
    <t>Sales</t>
  </si>
  <si>
    <t>Cost of sales</t>
  </si>
  <si>
    <t>Gross profit</t>
  </si>
  <si>
    <t>Other operating income</t>
  </si>
  <si>
    <t>Selling and distribution</t>
  </si>
  <si>
    <t>Finance</t>
  </si>
  <si>
    <t>Minority interests</t>
  </si>
  <si>
    <t>Dividends</t>
  </si>
  <si>
    <t>Sen</t>
  </si>
  <si>
    <t>Issued</t>
  </si>
  <si>
    <t>capital</t>
  </si>
  <si>
    <t>Non-</t>
  </si>
  <si>
    <t>distributable</t>
  </si>
  <si>
    <t>Revaluation</t>
  </si>
  <si>
    <t>Distributable</t>
  </si>
  <si>
    <t>Accumulated</t>
  </si>
  <si>
    <t>profits</t>
  </si>
  <si>
    <t>Total</t>
  </si>
  <si>
    <t>OPERATING ACTIVITIES</t>
  </si>
  <si>
    <t>Operations</t>
  </si>
  <si>
    <t>Net cash from operating activities</t>
  </si>
  <si>
    <t>INVESTING ACTIVITIES</t>
  </si>
  <si>
    <t>Net cash (used in) investing activities</t>
  </si>
  <si>
    <t>1.</t>
  </si>
  <si>
    <t>2.</t>
  </si>
  <si>
    <t>Property, plant and equipment</t>
  </si>
  <si>
    <t>3.</t>
  </si>
  <si>
    <t>4.</t>
  </si>
  <si>
    <t>5.</t>
  </si>
  <si>
    <t>Changes in composition of the Group</t>
  </si>
  <si>
    <t>(a)</t>
  </si>
  <si>
    <t>RM'000</t>
  </si>
  <si>
    <t>(b)</t>
  </si>
  <si>
    <t>6.</t>
  </si>
  <si>
    <t>7.</t>
  </si>
  <si>
    <t>8.</t>
  </si>
  <si>
    <t>Seasonal or cyclical factors</t>
  </si>
  <si>
    <t>9.</t>
  </si>
  <si>
    <t>Segment information</t>
  </si>
  <si>
    <t>10.</t>
  </si>
  <si>
    <t>11.</t>
  </si>
  <si>
    <t>12.</t>
  </si>
  <si>
    <t>Current</t>
  </si>
  <si>
    <t>Unsecured</t>
  </si>
  <si>
    <t>Off balance sheet financial instruments</t>
  </si>
  <si>
    <t>Basis of preparation</t>
  </si>
  <si>
    <t>(INCORPORATED IN MALAYSIA)</t>
  </si>
  <si>
    <t>(The figures have not been audited)</t>
  </si>
  <si>
    <t>(Incorporated in Malaysia)</t>
  </si>
  <si>
    <t>Unaudited</t>
  </si>
  <si>
    <t>Audited</t>
  </si>
  <si>
    <t>TOTAL ASSETS less TOTAL LIABILITIES</t>
  </si>
  <si>
    <t>MINORITY INTERESTS</t>
  </si>
  <si>
    <t>NET ASSETS</t>
  </si>
  <si>
    <t>CAPITAL EMPLOYED</t>
  </si>
  <si>
    <t>CAPITAL AND RESERVES</t>
  </si>
  <si>
    <t>Issued capital</t>
  </si>
  <si>
    <t>Capital reserves</t>
  </si>
  <si>
    <t>Accumulated profits</t>
  </si>
  <si>
    <t>SHAREHOLDERS' EQUITY</t>
  </si>
  <si>
    <t>NET TANGIBLE ASSETS</t>
  </si>
  <si>
    <t>CONDENSED GROUP INCOME STATEMENT</t>
  </si>
  <si>
    <t>CONDENSED GROUP BALANCE SHEET</t>
  </si>
  <si>
    <t>3 months ended</t>
  </si>
  <si>
    <t>ORDINARY SHARE</t>
  </si>
  <si>
    <t>The valuations of land and building have been brought forward without amendment from the most recent audited financial statements as no revaluation has been carried out since 25 and 27 January 1994.</t>
  </si>
  <si>
    <t>ended</t>
  </si>
  <si>
    <t>(i)   Total purchases</t>
  </si>
  <si>
    <t>(i)   Cost</t>
  </si>
  <si>
    <t>(ii)  Net book value</t>
  </si>
  <si>
    <t>(iii) Market value</t>
  </si>
  <si>
    <t>Other banking facilities</t>
  </si>
  <si>
    <t>Bank overdrafts</t>
  </si>
  <si>
    <t>Short-term borrowings</t>
  </si>
  <si>
    <t>Long-term borrowings</t>
  </si>
  <si>
    <t>- unsecured</t>
  </si>
  <si>
    <t>Changes in debt and equity</t>
  </si>
  <si>
    <t>Material litigation</t>
  </si>
  <si>
    <t>Contingent liabilities</t>
  </si>
  <si>
    <t>Extraordinary item</t>
  </si>
  <si>
    <t>Corporate proposal</t>
  </si>
  <si>
    <t>There is no seasonal or cyclical factor which affects the results of the operations of the Group.</t>
  </si>
  <si>
    <t>14.</t>
  </si>
  <si>
    <t>15.</t>
  </si>
  <si>
    <t>Income tax</t>
  </si>
  <si>
    <t>Deferred</t>
  </si>
  <si>
    <t>16.</t>
  </si>
  <si>
    <t>Review of financial performance of the Company and its subsidiaries</t>
  </si>
  <si>
    <t>Authorised by the Directors and not contracted</t>
  </si>
  <si>
    <t>Revenue</t>
  </si>
  <si>
    <t>Trading</t>
  </si>
  <si>
    <t>quarter</t>
  </si>
  <si>
    <t>Preceding</t>
  </si>
  <si>
    <t>%</t>
  </si>
  <si>
    <t>Group turnover</t>
  </si>
  <si>
    <t xml:space="preserve">  minority interests</t>
  </si>
  <si>
    <t>financial</t>
  </si>
  <si>
    <t>Corresponding</t>
  </si>
  <si>
    <t>By order of the Board</t>
  </si>
  <si>
    <t>Foong Kai Ming</t>
  </si>
  <si>
    <t>Company Secretary</t>
  </si>
  <si>
    <t>Kuala Lumpur,</t>
  </si>
  <si>
    <t>MINTYE INDUSTRIES BHD.</t>
  </si>
  <si>
    <t>QUARTERLY REPORT</t>
  </si>
  <si>
    <t>The figures have not been audited</t>
  </si>
  <si>
    <t>SUMMARY OF KEY FINANCIAL INFORMATION</t>
  </si>
  <si>
    <t>INDIVIDUAL QUARTER</t>
  </si>
  <si>
    <t>CUMULATIVE QUARTER</t>
  </si>
  <si>
    <t>year</t>
  </si>
  <si>
    <t>corresponding</t>
  </si>
  <si>
    <t>to-date</t>
  </si>
  <si>
    <t>period</t>
  </si>
  <si>
    <t>Basic earnings per share (sen)</t>
  </si>
  <si>
    <t>Dividend per share (sen)</t>
  </si>
  <si>
    <t>Net tangible assets per share (RM)</t>
  </si>
  <si>
    <t>ADDITIONAL INFORMATION</t>
  </si>
  <si>
    <t>Gross interest income</t>
  </si>
  <si>
    <t>Gross interest expense</t>
  </si>
  <si>
    <t>Additions</t>
  </si>
  <si>
    <t>Disposals</t>
  </si>
  <si>
    <t>As at</t>
  </si>
  <si>
    <t>RM</t>
  </si>
  <si>
    <t>Written off</t>
  </si>
  <si>
    <t>Charge for the period</t>
  </si>
  <si>
    <t>Stated at cost</t>
  </si>
  <si>
    <t>Net book value</t>
  </si>
  <si>
    <t>Trade receivables</t>
  </si>
  <si>
    <t>Other receivables, utility deposits and prepayments</t>
  </si>
  <si>
    <t>reserves</t>
  </si>
  <si>
    <t>Related party transactions</t>
  </si>
  <si>
    <t>Date of authorisation for issue</t>
  </si>
  <si>
    <t>Stated at</t>
  </si>
  <si>
    <t>cost</t>
  </si>
  <si>
    <t>valuation</t>
  </si>
  <si>
    <t>Valuation/cost</t>
  </si>
  <si>
    <t>Accumulated depreciation/amortisation</t>
  </si>
  <si>
    <t>Held for</t>
  </si>
  <si>
    <t>- Manufacture</t>
  </si>
  <si>
    <t>Raw materials</t>
  </si>
  <si>
    <t>Spare parts</t>
  </si>
  <si>
    <t>Work-in-progress</t>
  </si>
  <si>
    <t>Company No.</t>
  </si>
  <si>
    <t>- Sale</t>
  </si>
  <si>
    <t>Finished products</t>
  </si>
  <si>
    <t>Earnings (basic)</t>
  </si>
  <si>
    <t>CONDENSED GROUP CASH FLOW STATEMENT</t>
  </si>
  <si>
    <t>Capital commitments</t>
  </si>
  <si>
    <t>No.</t>
  </si>
  <si>
    <t xml:space="preserve"> Capital work-in-progress</t>
  </si>
  <si>
    <t xml:space="preserve">Less: </t>
  </si>
  <si>
    <t xml:space="preserve">       </t>
  </si>
  <si>
    <t>Transfer from capital work-in-progress</t>
  </si>
  <si>
    <t>There was no qualification in the audit report in the most recent audited annual financial statements.</t>
  </si>
  <si>
    <t>NOTES TO THE INTERIM FINANCIAL REPORT</t>
  </si>
  <si>
    <t>There is no corporate proposal within 7 days before the date of issue of this interim financial report.</t>
  </si>
  <si>
    <t>The contingent liabilities within 7 days before the date of issue of this interim financial report are as follows:</t>
  </si>
  <si>
    <t>There is no financial instrument with off balance sheet risk within 7 days before the issue date of this interim financial report or entered into after the end of this reporting period.</t>
  </si>
  <si>
    <t>- expense for the financial period</t>
  </si>
  <si>
    <t>Profit for the financial period</t>
  </si>
  <si>
    <t>CONDENSED GROUP SHAREHOLDERS' EQUITY STATEMENT</t>
  </si>
  <si>
    <t>Revenue/ (expense) transactions with:</t>
  </si>
  <si>
    <t>Minsoon Motors Sdn. Bhd.</t>
  </si>
  <si>
    <t>- Sales of finished products</t>
  </si>
  <si>
    <t>Maxistop Pty. Ltd.</t>
  </si>
  <si>
    <t>Minsoon Credit Corporation (M) Sdn. Bhd.</t>
  </si>
  <si>
    <t>Icon Computers Sdn. Bhd.</t>
  </si>
  <si>
    <t>CASH AND CASH EQUIVALENTS</t>
  </si>
  <si>
    <t>No loss is anticipated.</t>
  </si>
  <si>
    <t>Expenses</t>
  </si>
  <si>
    <t>activities</t>
  </si>
  <si>
    <t>Proceeds from disposal of investments in quoted shares</t>
  </si>
  <si>
    <t>26870 D</t>
  </si>
  <si>
    <t>(26870 D)</t>
  </si>
  <si>
    <t>Deferred tax assets</t>
  </si>
  <si>
    <t>Deferred  tax liabilities</t>
  </si>
  <si>
    <t>Investment,</t>
  </si>
  <si>
    <t>property</t>
  </si>
  <si>
    <t>development</t>
  </si>
  <si>
    <t>Manufacturing</t>
  </si>
  <si>
    <t>and others</t>
  </si>
  <si>
    <t>External</t>
  </si>
  <si>
    <t>Internal</t>
  </si>
  <si>
    <t>Elimination</t>
  </si>
  <si>
    <t>Operating expenses</t>
  </si>
  <si>
    <t>Other information</t>
  </si>
  <si>
    <t>Segment assets</t>
  </si>
  <si>
    <t>Segment liabilities</t>
  </si>
  <si>
    <t>Capital expenditure</t>
  </si>
  <si>
    <t>Non-cash expenses</t>
  </si>
  <si>
    <t xml:space="preserve"> - Depreciation/amortisation</t>
  </si>
  <si>
    <t>Earnings</t>
  </si>
  <si>
    <r>
      <t xml:space="preserve">Comments on material changes in profit before taxation in the current financial quarter as </t>
    </r>
    <r>
      <rPr>
        <b/>
        <u val="single"/>
        <sz val="12"/>
        <rFont val="Times New Roman"/>
        <family val="1"/>
      </rPr>
      <t>compared with the immediate preceding financial quarter</t>
    </r>
  </si>
  <si>
    <t>Equipment written off</t>
  </si>
  <si>
    <t>Interest charges on borrowings paid</t>
  </si>
  <si>
    <t>Income tax paid</t>
  </si>
  <si>
    <t>Dividend</t>
  </si>
  <si>
    <t>- Purchase of office equipment</t>
  </si>
  <si>
    <t>As at 1 February 2003</t>
  </si>
  <si>
    <t>Proceeds from disposal of motor vehicle</t>
  </si>
  <si>
    <t>Profit on disposal of motor vehicle</t>
  </si>
  <si>
    <t>Purchase of plant, equipment and fittings</t>
  </si>
  <si>
    <t xml:space="preserve">Revenue receipts net of expense payments from </t>
  </si>
  <si>
    <t>The related party transactions of the Group have been entered into in the normal course of business and have been established under terms that are no less favourable than those arranged with independent third party.</t>
  </si>
  <si>
    <t>- based on revaluation surplus</t>
  </si>
  <si>
    <t>MASB 26 - Paragraph 16</t>
  </si>
  <si>
    <t>Individual quarter</t>
  </si>
  <si>
    <t>Cumulative quarter</t>
  </si>
  <si>
    <t>Accounting policies and methods</t>
  </si>
  <si>
    <t>Current quarter</t>
  </si>
  <si>
    <t>Dividend paid</t>
  </si>
  <si>
    <t>- Interest charges on borrowings</t>
  </si>
  <si>
    <t>- Purchase of motor vehicle</t>
  </si>
  <si>
    <t>Purchase of investments in quoted shares</t>
  </si>
  <si>
    <t>FINANCING ACTIVITIES</t>
  </si>
  <si>
    <t>Dividends paid to shareholders of the Company</t>
  </si>
  <si>
    <t>Material changes in estimation of amounts reported</t>
  </si>
  <si>
    <t>- over-provision in prior financial years</t>
  </si>
  <si>
    <t xml:space="preserve">   Less:</t>
  </si>
  <si>
    <t xml:space="preserve">    revenue-producing business transactions</t>
  </si>
  <si>
    <t>There was no extraordinary item.</t>
  </si>
  <si>
    <t>There were no material changes in estimation of amounts reported in prior interim period of the current financial year or in prior financial years, which have material effects on the financial position or performance in the current interim period.</t>
  </si>
  <si>
    <t>- Bank commitment and other charges</t>
  </si>
  <si>
    <t>Dividends (net) from investments in shares</t>
  </si>
  <si>
    <t xml:space="preserve">    quoted in Malaysia received</t>
  </si>
  <si>
    <t>Investments in shares quoted in Malaysia as at end of this</t>
  </si>
  <si>
    <t>Payments to hire purchase creditors</t>
  </si>
  <si>
    <t>Net cash (used in) financing activities</t>
  </si>
  <si>
    <t>Bin Lee Sdn. Bhd.</t>
  </si>
  <si>
    <t>Profit/ (loss) from operating</t>
  </si>
  <si>
    <t xml:space="preserve">Cash in hand and at banks </t>
  </si>
  <si>
    <t>on Group Results ended</t>
  </si>
  <si>
    <t>31 Jan 2004</t>
  </si>
  <si>
    <t>PER RM1.00 (2003: RM1.00)</t>
  </si>
  <si>
    <t>Individual</t>
  </si>
  <si>
    <t>Current financial quarter</t>
  </si>
  <si>
    <t xml:space="preserve">Quarter </t>
  </si>
  <si>
    <t>as at</t>
  </si>
  <si>
    <t xml:space="preserve">Cumulative </t>
  </si>
  <si>
    <t xml:space="preserve">quarter </t>
  </si>
  <si>
    <t>3 months</t>
  </si>
  <si>
    <t>Goodwill on consolidation</t>
  </si>
  <si>
    <t>Proceeds from disposal of investment in subsidiary</t>
  </si>
  <si>
    <t>Unrealised profit on translation of foreign currency</t>
  </si>
  <si>
    <t>Share investments</t>
  </si>
  <si>
    <t>NON-CURRENT AND DEFERRED LIABILITIES</t>
  </si>
  <si>
    <t xml:space="preserve">    Cash generated from operations before interest charges</t>
  </si>
  <si>
    <t>Activities are all carried out in Malaysia</t>
  </si>
  <si>
    <t>Other than intragroup transactions, the transactions with related parties of the Group are set out below:</t>
  </si>
  <si>
    <t>Borrowings</t>
  </si>
  <si>
    <t xml:space="preserve">Number of ordinary shares in issue </t>
  </si>
  <si>
    <t>(ii)  Total sales proceeds</t>
  </si>
  <si>
    <t>(iv) Total profit</t>
  </si>
  <si>
    <t xml:space="preserve">   - under-provision in the previous financial year</t>
  </si>
  <si>
    <t>(iii) Total disposals</t>
  </si>
  <si>
    <t xml:space="preserve">   - expense for the financial period</t>
  </si>
  <si>
    <t>- based on income</t>
  </si>
  <si>
    <t>Interest from short-term deposits received</t>
  </si>
  <si>
    <t xml:space="preserve">    Cash from operating activities before taxation</t>
  </si>
  <si>
    <t>Proceeds from insurance claim on loss of motor vehicle</t>
  </si>
  <si>
    <t>Withdrawal of short-term deposits under security</t>
  </si>
  <si>
    <t>As reported previously, a writ of summon had been served by a subsidiary on a vendor for refund of a balance sum of  RM3,330,859 paid for a property development project which had been rescinded.</t>
  </si>
  <si>
    <t>Bankers' guarantees for</t>
  </si>
  <si>
    <t>There was no borrowing or debt security in any foreign currency.</t>
  </si>
  <si>
    <t xml:space="preserve">  - issuance of employment permits</t>
  </si>
  <si>
    <t>Letters of credit for imports of raw materials</t>
  </si>
  <si>
    <t xml:space="preserve">  - electricity supplies</t>
  </si>
  <si>
    <t xml:space="preserve">  - custom duties for exports</t>
  </si>
  <si>
    <t>- Plant and equipment</t>
  </si>
  <si>
    <t>1ST QUARTERLY REPORT</t>
  </si>
  <si>
    <t>The Directors of Mintye Industries Bhd. are pleased to announce the unaudited interim financial report for the 1st financial quarter ended 30 April 2004.</t>
  </si>
  <si>
    <t>30 April 2004</t>
  </si>
  <si>
    <t>Quarterly report on consolidated results for the 1st financial quarter ended 30 April 2004</t>
  </si>
  <si>
    <t>30 Apr 2004</t>
  </si>
  <si>
    <t>30 Apr 2003</t>
  </si>
  <si>
    <t>per RM1.00 (31 January 2004 : RM1.00) ordinary share</t>
  </si>
  <si>
    <t>annual financial statements for the financial year ended 31 January 2004.</t>
  </si>
  <si>
    <t>30 April</t>
  </si>
  <si>
    <t>audited annual financial statements for the financial year ended 31 January 2004.</t>
  </si>
  <si>
    <t>M1.</t>
  </si>
  <si>
    <t>M2.</t>
  </si>
  <si>
    <t>M3.</t>
  </si>
  <si>
    <t>M4.</t>
  </si>
  <si>
    <t>M5.</t>
  </si>
  <si>
    <t>M6.</t>
  </si>
  <si>
    <t>The accounting policies and methods of computation adopted by the Group in this interim financial report are consistent with those adopted in the audited financial statements for the financial year ended 31 January 2004.</t>
  </si>
  <si>
    <t>M7.</t>
  </si>
  <si>
    <t>M8.</t>
  </si>
  <si>
    <t>M9.</t>
  </si>
  <si>
    <t>M10.</t>
  </si>
  <si>
    <t>M11.</t>
  </si>
  <si>
    <t>M12.</t>
  </si>
  <si>
    <t>M13.</t>
  </si>
  <si>
    <t>Capital commitments not provided for in the financial statements as at end of financial quarter 30 April 2004 are as follows:</t>
  </si>
  <si>
    <t>M14.</t>
  </si>
  <si>
    <t>M15.</t>
  </si>
  <si>
    <t>M16.</t>
  </si>
  <si>
    <t>BMSB Listing Requirements (Part A of Appendix 9B)</t>
  </si>
  <si>
    <t>B1.</t>
  </si>
  <si>
    <t>B2.</t>
  </si>
  <si>
    <t>B3.</t>
  </si>
  <si>
    <t>B4.</t>
  </si>
  <si>
    <t>B5.</t>
  </si>
  <si>
    <t>B6.</t>
  </si>
  <si>
    <t>B7.</t>
  </si>
  <si>
    <t>B8.</t>
  </si>
  <si>
    <t>B9.</t>
  </si>
  <si>
    <t>B10.</t>
  </si>
  <si>
    <t>The Board of Directors authorised this interim financial report for issue on 30 June 2004.</t>
  </si>
  <si>
    <t>30 June 2004</t>
  </si>
  <si>
    <t>The interim financial report is unaudited and has been prepared in compliance with MASB 26, Interim Financial Reporting and paragraph 9.22 of the BMSB Listing Requirements. It should be read in conjunction with the audited financial statements for the financial year ended 31 January 2004.</t>
  </si>
  <si>
    <t>There were no issuance and repayment of debt and equity securities, share buy-backs, share cancellations, shares held as treasury shares and resale of treasury shares for the current financial period under review.</t>
  </si>
  <si>
    <t>There was no dividend paid during the financial period under review.</t>
  </si>
  <si>
    <r>
      <t xml:space="preserve">For the 3-month </t>
    </r>
    <r>
      <rPr>
        <u val="single"/>
        <sz val="12"/>
        <rFont val="Times New Roman"/>
        <family val="1"/>
      </rPr>
      <t>ended 30 April 2004</t>
    </r>
  </si>
  <si>
    <t>For the 3-month ended 30 April 2004</t>
  </si>
  <si>
    <t>There is no change in the composition of the Group during the current financial quarter under review.</t>
  </si>
  <si>
    <t>As at 30 April 2004</t>
  </si>
  <si>
    <t>As at 1.2.2004</t>
  </si>
  <si>
    <t>As at 30.4.2004</t>
  </si>
  <si>
    <t>30 April 2003</t>
  </si>
  <si>
    <t xml:space="preserve">  reporting period, 30 April 2004</t>
  </si>
  <si>
    <t>As at the end of the reporting period, 30 April 2004</t>
  </si>
  <si>
    <t>ended 30 April 2004</t>
  </si>
  <si>
    <t>As at 1 February 2004</t>
  </si>
  <si>
    <t>As at 30 April 2003</t>
  </si>
  <si>
    <t>ended 30 April 2003</t>
  </si>
  <si>
    <t>Addition in capital work-in-progress</t>
  </si>
  <si>
    <t>Profit/ (loss) before taxation</t>
  </si>
  <si>
    <t>Profit/ (loss) for  the financial period</t>
  </si>
  <si>
    <t>Packing materials and loose tools</t>
  </si>
  <si>
    <t>Increase/ (decrease)</t>
  </si>
  <si>
    <t>Unaudited interim financial report for the 1st financial quarter ended 30 April 2004</t>
  </si>
  <si>
    <t>Disclosure of audit report qualification and status of matters raised</t>
  </si>
  <si>
    <t>Prospects for current financial year</t>
  </si>
  <si>
    <t>Variance of actual profit from forecast profit</t>
  </si>
  <si>
    <t>Not applicable as no profit forecast or profit guarantee was published.</t>
  </si>
  <si>
    <t>There was no sale of unquoted investments and properties for the current financial quarter.</t>
  </si>
  <si>
    <t>Quoted investments</t>
  </si>
  <si>
    <t>B11.</t>
  </si>
  <si>
    <t>The directors do not recommend any interim dividend for the current period under review.</t>
  </si>
  <si>
    <t>13.</t>
  </si>
  <si>
    <t>Profit/ (loss) after taxation</t>
  </si>
  <si>
    <t>Share of profit by minority interests</t>
  </si>
  <si>
    <t>This interim financial report is prepared in accordance with MASB 26 "Interim Financial Reporting" and paragraph 9.22 of the Bursa Malaysia Securities Berhad ("BMSB") Listing Requirements, and should be read in conjunction with the audited Group financial statements for the financial year ended 31 January 2004.</t>
  </si>
  <si>
    <t>The condensed Group balance sheet should be read in conjunction with the audited</t>
  </si>
  <si>
    <t>The condensed Group income statement should be read in conjunction with the audited</t>
  </si>
  <si>
    <t>For the financial period</t>
  </si>
  <si>
    <t>The condensed Group shareholders' equity statement should be read in conjunction with the</t>
  </si>
  <si>
    <t>The condensed Group cash flow statement should be read in conjunction with the audited</t>
  </si>
  <si>
    <t>Unusual items</t>
  </si>
  <si>
    <t>for the 1st financial quarter ended 30 April 2004</t>
  </si>
  <si>
    <t>Net increase in the financial period</t>
  </si>
  <si>
    <t>As at beginning of financial period</t>
  </si>
  <si>
    <t>As at end of financial period</t>
  </si>
  <si>
    <t>Increase in the financial period</t>
  </si>
  <si>
    <t>Profit/ (loss) on sale of unquoted investments and properties</t>
  </si>
  <si>
    <t>Demand for the Group's products is expected to continue to benefit from the improving Malaysian economy. Barring unforeseen circumstances, the Board of Directors anticipates a satisfactory overall performance for the Group for the remaining period to the end of the financial year.</t>
  </si>
  <si>
    <t>B12.</t>
  </si>
  <si>
    <t>B13.</t>
  </si>
  <si>
    <t>Material events subsequent to the end of the interim period</t>
  </si>
  <si>
    <t>(Loss) for the financial period</t>
  </si>
  <si>
    <t>(LOSS)/ PROFIT FOR THE FINANCIAL PERIOD</t>
  </si>
  <si>
    <t>(LOSS)/ PROFIT AFTER TAXATION</t>
  </si>
  <si>
    <t>(LOSS)/ PROFIT BEFORE TAXATION</t>
  </si>
  <si>
    <t xml:space="preserve">      (Loss)/ profit from operating activities</t>
  </si>
  <si>
    <t xml:space="preserve">      (Loss)/ profit from operations before interest charges</t>
  </si>
  <si>
    <t>There were no material events subsequent to the end of the interim period that have not been reflected in the financial statements for the interim period.</t>
  </si>
  <si>
    <t xml:space="preserve">Administration </t>
  </si>
  <si>
    <t>(Loss)/ profit for the financial period</t>
  </si>
  <si>
    <t>The Group loss before taxation was mainly due to the same reason mentioned in Note B1.</t>
  </si>
  <si>
    <t>Group (loss)/ profit from operating</t>
  </si>
  <si>
    <t>Group (loss)/ profit before taxation</t>
  </si>
  <si>
    <t xml:space="preserve">Group (loss)/ profit after taxation </t>
  </si>
  <si>
    <t>and minority interests</t>
  </si>
  <si>
    <t>The above case was heard on 3 March 2004 and the Melaka High Court has ruled against our subsidiary on 23 June 2004. Our subsidiary will appeal against the Court's decision at the Court of Appeal.</t>
  </si>
  <si>
    <t>For the financial quarter under review, the higher turnover was a result of increased demand in anticipation of increase in selling prices. The Group loss from operating activities was mainly due to an allowance for doubtful debt of RM3,330,859 made during the current interim period (Note B11).</t>
  </si>
  <si>
    <t>The Group has made a full allowance for this doubtful debt in the current interim period.</t>
  </si>
  <si>
    <t>- (Loss)/ Profit</t>
  </si>
  <si>
    <t>The effective tax rates of the Group for the current quarter and current year-to-date ended 30 April 2004 were higher than the statutory tax rate mainly due to certain expenses not deductible for tax purposes.</t>
  </si>
  <si>
    <t>(Loss)/ Profit before taxation</t>
  </si>
  <si>
    <t>(Loss)/ Profit after tax and</t>
  </si>
  <si>
    <t>Net (loss)/ profit for the period</t>
  </si>
  <si>
    <t>(Loss)/ Profit from operations</t>
  </si>
  <si>
    <t xml:space="preserve">(included an allowance for </t>
  </si>
  <si>
    <t>(Loss) from investing activities</t>
  </si>
  <si>
    <t>There were no items affecting assets, liabilities, equity, net income, or cash flows that were unusual in nature, size or incidence during the financial period under review other than the allowance for doubtful debt of RM3,330,859 disclosed in the Group income statement.</t>
  </si>
  <si>
    <t xml:space="preserve">   (Loss)/ profit per ordinary share of</t>
  </si>
  <si>
    <t xml:space="preserve">    RM1.00 (2003 : RM1.00) each </t>
  </si>
  <si>
    <t xml:space="preserve">    doubtful debt of RM3,330,859) (Refer Note B.11))</t>
  </si>
</sst>
</file>

<file path=xl/styles.xml><?xml version="1.0" encoding="utf-8"?>
<styleSheet xmlns="http://schemas.openxmlformats.org/spreadsheetml/2006/main">
  <numFmts count="1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00_);_(* \(#,##0.000\);_(* &quot;-&quot;??_);_(@_)"/>
    <numFmt numFmtId="173" formatCode="_(* #,##0.0000_);_(* \(#,##0.0000\);_(* &quot;-&quot;??_);_(@_)"/>
  </numFmts>
  <fonts count="12">
    <font>
      <sz val="12"/>
      <name val="Times New Roman"/>
      <family val="0"/>
    </font>
    <font>
      <u val="single"/>
      <sz val="12"/>
      <name val="Times New Roman"/>
      <family val="1"/>
    </font>
    <font>
      <b/>
      <sz val="12"/>
      <name val="Times New Roman"/>
      <family val="1"/>
    </font>
    <font>
      <b/>
      <u val="single"/>
      <sz val="12"/>
      <name val="Times New Roman"/>
      <family val="1"/>
    </font>
    <font>
      <b/>
      <sz val="14"/>
      <name val="Times New Roman"/>
      <family val="1"/>
    </font>
    <font>
      <sz val="16"/>
      <name val="Times New Roman"/>
      <family val="1"/>
    </font>
    <font>
      <sz val="10"/>
      <name val="Times New Roman"/>
      <family val="1"/>
    </font>
    <font>
      <sz val="14"/>
      <name val="Times New Roman"/>
      <family val="1"/>
    </font>
    <font>
      <b/>
      <sz val="10"/>
      <name val="Times New Roman"/>
      <family val="1"/>
    </font>
    <font>
      <b/>
      <i/>
      <sz val="12"/>
      <name val="Times New Roman"/>
      <family val="1"/>
    </font>
    <font>
      <b/>
      <u val="single"/>
      <sz val="16"/>
      <name val="Times New Roman"/>
      <family val="1"/>
    </font>
    <font>
      <sz val="12"/>
      <color indexed="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71" fontId="0" fillId="0" borderId="0" xfId="15" applyNumberFormat="1" applyAlignment="1">
      <alignment/>
    </xf>
    <xf numFmtId="171" fontId="0" fillId="0" borderId="1" xfId="15" applyNumberFormat="1" applyBorder="1" applyAlignment="1">
      <alignment/>
    </xf>
    <xf numFmtId="0" fontId="0" fillId="0" borderId="0" xfId="0" applyBorder="1" applyAlignment="1">
      <alignment/>
    </xf>
    <xf numFmtId="0" fontId="2" fillId="0" borderId="0" xfId="0" applyFont="1" applyBorder="1" applyAlignment="1">
      <alignment/>
    </xf>
    <xf numFmtId="171" fontId="0" fillId="0" borderId="0" xfId="15" applyNumberFormat="1" applyBorder="1" applyAlignment="1">
      <alignment/>
    </xf>
    <xf numFmtId="0" fontId="0" fillId="0" borderId="0" xfId="0" applyBorder="1" applyAlignment="1" quotePrefix="1">
      <alignment horizontal="center"/>
    </xf>
    <xf numFmtId="171" fontId="0" fillId="0" borderId="0" xfId="15" applyNumberFormat="1" applyFont="1" applyBorder="1" applyAlignment="1">
      <alignment/>
    </xf>
    <xf numFmtId="0" fontId="0" fillId="0" borderId="0" xfId="0" applyFill="1" applyBorder="1" applyAlignment="1">
      <alignment/>
    </xf>
    <xf numFmtId="0" fontId="2" fillId="0" borderId="0" xfId="0" applyFont="1" applyFill="1" applyBorder="1" applyAlignment="1">
      <alignment/>
    </xf>
    <xf numFmtId="171" fontId="0" fillId="0" borderId="2" xfId="15" applyNumberFormat="1" applyBorder="1" applyAlignment="1">
      <alignment/>
    </xf>
    <xf numFmtId="171" fontId="0" fillId="0" borderId="0" xfId="15" applyNumberFormat="1" applyFont="1" applyBorder="1" applyAlignment="1">
      <alignment horizontal="center"/>
    </xf>
    <xf numFmtId="43" fontId="0" fillId="0" borderId="0" xfId="15" applyBorder="1" applyAlignment="1">
      <alignment/>
    </xf>
    <xf numFmtId="43" fontId="0" fillId="0" borderId="2" xfId="15" applyBorder="1" applyAlignment="1">
      <alignment/>
    </xf>
    <xf numFmtId="0" fontId="2"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quotePrefix="1">
      <alignment/>
    </xf>
    <xf numFmtId="0" fontId="0" fillId="0" borderId="0" xfId="0" applyFont="1" applyBorder="1" applyAlignment="1">
      <alignment/>
    </xf>
    <xf numFmtId="171" fontId="0" fillId="0" borderId="0" xfId="15" applyNumberFormat="1" applyFont="1" applyAlignment="1">
      <alignment/>
    </xf>
    <xf numFmtId="171" fontId="0" fillId="0" borderId="1" xfId="15"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171" fontId="0" fillId="0" borderId="3" xfId="15" applyNumberFormat="1" applyBorder="1" applyAlignment="1">
      <alignment/>
    </xf>
    <xf numFmtId="0" fontId="0" fillId="0" borderId="0" xfId="0" applyAlignment="1">
      <alignment horizontal="justify"/>
    </xf>
    <xf numFmtId="43" fontId="0" fillId="0" borderId="0" xfId="15" applyAlignment="1">
      <alignment/>
    </xf>
    <xf numFmtId="0" fontId="1" fillId="0" borderId="0" xfId="0" applyFont="1" applyAlignment="1" quotePrefix="1">
      <alignment horizontal="center"/>
    </xf>
    <xf numFmtId="0" fontId="1" fillId="0" borderId="0" xfId="0" applyFont="1" applyAlignment="1">
      <alignment horizontal="center"/>
    </xf>
    <xf numFmtId="0" fontId="0" fillId="0" borderId="0" xfId="0" applyFont="1" applyAlignment="1">
      <alignment horizontal="right"/>
    </xf>
    <xf numFmtId="171" fontId="0" fillId="0" borderId="3" xfId="15" applyNumberFormat="1" applyFont="1" applyBorder="1" applyAlignment="1">
      <alignment/>
    </xf>
    <xf numFmtId="171" fontId="0" fillId="0" borderId="2" xfId="15" applyNumberFormat="1" applyFont="1" applyBorder="1" applyAlignment="1">
      <alignment/>
    </xf>
    <xf numFmtId="0" fontId="0" fillId="0" borderId="0" xfId="0" applyFont="1" applyAlignment="1">
      <alignment/>
    </xf>
    <xf numFmtId="0" fontId="0" fillId="0" borderId="0" xfId="0" applyAlignment="1">
      <alignment/>
    </xf>
    <xf numFmtId="43" fontId="0" fillId="0" borderId="2" xfId="15" applyFont="1" applyBorder="1" applyAlignment="1">
      <alignment/>
    </xf>
    <xf numFmtId="0" fontId="0" fillId="0" borderId="0" xfId="0" applyFont="1" applyAlignment="1" quotePrefix="1">
      <alignment/>
    </xf>
    <xf numFmtId="0" fontId="3" fillId="0" borderId="0" xfId="0" applyFont="1" applyAlignment="1">
      <alignment/>
    </xf>
    <xf numFmtId="43" fontId="0" fillId="0" borderId="0" xfId="15" applyFont="1" applyAlignment="1">
      <alignment/>
    </xf>
    <xf numFmtId="171" fontId="0" fillId="0" borderId="4" xfId="15" applyNumberFormat="1" applyFont="1" applyBorder="1" applyAlignment="1">
      <alignment/>
    </xf>
    <xf numFmtId="171" fontId="0" fillId="0" borderId="2" xfId="0" applyNumberFormat="1" applyFont="1" applyBorder="1" applyAlignment="1">
      <alignment/>
    </xf>
    <xf numFmtId="0" fontId="0" fillId="0" borderId="0" xfId="0" applyAlignment="1" quotePrefix="1">
      <alignment/>
    </xf>
    <xf numFmtId="171" fontId="0" fillId="0" borderId="0" xfId="15" applyNumberFormat="1" applyFont="1" applyAlignment="1">
      <alignment/>
    </xf>
    <xf numFmtId="171" fontId="0" fillId="0" borderId="4" xfId="15" applyNumberFormat="1" applyFont="1" applyBorder="1" applyAlignment="1">
      <alignment/>
    </xf>
    <xf numFmtId="171" fontId="0" fillId="0" borderId="2" xfId="15" applyNumberFormat="1" applyFont="1" applyBorder="1" applyAlignment="1">
      <alignment/>
    </xf>
    <xf numFmtId="0" fontId="0" fillId="0" borderId="0" xfId="0" applyFont="1" applyBorder="1" applyAlignment="1">
      <alignment horizontal="center"/>
    </xf>
    <xf numFmtId="0" fontId="0" fillId="0" borderId="3" xfId="0" applyFont="1" applyBorder="1" applyAlignment="1">
      <alignment/>
    </xf>
    <xf numFmtId="171" fontId="0" fillId="0" borderId="0" xfId="15" applyNumberFormat="1" applyFont="1" applyAlignment="1">
      <alignment horizontal="center"/>
    </xf>
    <xf numFmtId="0" fontId="3"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171" fontId="3" fillId="0" borderId="0" xfId="15" applyNumberFormat="1" applyFont="1" applyAlignment="1">
      <alignment horizontal="center"/>
    </xf>
    <xf numFmtId="0" fontId="3" fillId="0" borderId="0" xfId="0" applyFont="1" applyAlignment="1" quotePrefix="1">
      <alignment horizontal="centerContinuous"/>
    </xf>
    <xf numFmtId="171" fontId="2" fillId="0" borderId="0" xfId="15" applyNumberFormat="1" applyFont="1" applyAlignment="1">
      <alignment horizontal="center"/>
    </xf>
    <xf numFmtId="171" fontId="2" fillId="0" borderId="0" xfId="15" applyNumberFormat="1" applyFont="1" applyAlignment="1">
      <alignment horizontal="centerContinuous"/>
    </xf>
    <xf numFmtId="171" fontId="2" fillId="0" borderId="0" xfId="15" applyNumberFormat="1" applyFont="1" applyAlignment="1">
      <alignment/>
    </xf>
    <xf numFmtId="171" fontId="0" fillId="0" borderId="0" xfId="15" applyNumberFormat="1" applyFont="1" applyAlignment="1">
      <alignment horizontal="centerContinuous"/>
    </xf>
    <xf numFmtId="171" fontId="0" fillId="0" borderId="0" xfId="15" applyNumberFormat="1" applyFont="1" applyBorder="1" applyAlignment="1">
      <alignment/>
    </xf>
    <xf numFmtId="171" fontId="0" fillId="0" borderId="0" xfId="15" applyNumberFormat="1" applyFont="1" applyAlignment="1">
      <alignment horizontal="left"/>
    </xf>
    <xf numFmtId="171" fontId="2" fillId="0" borderId="0" xfId="15" applyNumberFormat="1" applyFont="1" applyAlignment="1" quotePrefix="1">
      <alignment horizontal="left"/>
    </xf>
    <xf numFmtId="171" fontId="0" fillId="0" borderId="1" xfId="15" applyNumberFormat="1" applyFont="1" applyBorder="1" applyAlignment="1">
      <alignment horizontal="right"/>
    </xf>
    <xf numFmtId="171" fontId="0" fillId="0" borderId="0" xfId="15" applyNumberFormat="1" applyFont="1" applyBorder="1" applyAlignment="1">
      <alignment horizontal="right"/>
    </xf>
    <xf numFmtId="171" fontId="0" fillId="0" borderId="0" xfId="15" applyNumberFormat="1" applyFont="1" applyAlignment="1" quotePrefix="1">
      <alignment horizontal="left"/>
    </xf>
    <xf numFmtId="171" fontId="2" fillId="0" borderId="0" xfId="15" applyNumberFormat="1" applyFont="1" applyAlignment="1">
      <alignment/>
    </xf>
    <xf numFmtId="171" fontId="0" fillId="0" borderId="0" xfId="0" applyNumberFormat="1" applyFont="1" applyAlignment="1">
      <alignment/>
    </xf>
    <xf numFmtId="171" fontId="0" fillId="0" borderId="3" xfId="15" applyNumberFormat="1" applyFont="1" applyBorder="1" applyAlignment="1">
      <alignment horizontal="centerContinuous"/>
    </xf>
    <xf numFmtId="171" fontId="0" fillId="0" borderId="3" xfId="15" applyNumberFormat="1" applyFont="1" applyBorder="1" applyAlignment="1">
      <alignment horizontal="right"/>
    </xf>
    <xf numFmtId="43" fontId="0" fillId="0" borderId="2" xfId="15" applyFont="1" applyBorder="1" applyAlignment="1" quotePrefix="1">
      <alignment horizontal="center"/>
    </xf>
    <xf numFmtId="171" fontId="0" fillId="0" borderId="0" xfId="0" applyNumberFormat="1" applyAlignment="1">
      <alignment/>
    </xf>
    <xf numFmtId="0" fontId="0" fillId="0" borderId="0" xfId="0" applyFont="1" applyFill="1" applyBorder="1" applyAlignment="1">
      <alignment/>
    </xf>
    <xf numFmtId="171" fontId="2" fillId="0" borderId="0" xfId="15" applyNumberFormat="1" applyFont="1" applyBorder="1" applyAlignment="1">
      <alignment horizontal="center"/>
    </xf>
    <xf numFmtId="171" fontId="2" fillId="0" borderId="0" xfId="15" applyNumberFormat="1" applyFont="1" applyBorder="1" applyAlignment="1">
      <alignment/>
    </xf>
    <xf numFmtId="171" fontId="3" fillId="0" borderId="0" xfId="15" applyNumberFormat="1" applyFont="1" applyBorder="1" applyAlignment="1">
      <alignment horizontal="center"/>
    </xf>
    <xf numFmtId="171" fontId="1" fillId="0" borderId="0" xfId="15" applyNumberFormat="1" applyFont="1" applyBorder="1" applyAlignment="1">
      <alignment/>
    </xf>
    <xf numFmtId="171" fontId="3" fillId="0" borderId="0" xfId="15" applyNumberFormat="1" applyFont="1" applyFill="1" applyBorder="1" applyAlignment="1">
      <alignment horizontal="center"/>
    </xf>
    <xf numFmtId="171" fontId="0" fillId="0" borderId="0" xfId="15" applyNumberFormat="1" applyFont="1" applyAlignment="1">
      <alignment/>
    </xf>
    <xf numFmtId="171" fontId="0" fillId="0" borderId="0" xfId="15" applyNumberFormat="1" applyFont="1" applyBorder="1" applyAlignment="1">
      <alignment horizontal="center"/>
    </xf>
    <xf numFmtId="171" fontId="0" fillId="0" borderId="0" xfId="15" applyNumberFormat="1" applyAlignment="1">
      <alignment/>
    </xf>
    <xf numFmtId="0" fontId="0" fillId="0" borderId="0" xfId="0" applyFont="1" applyAlignment="1">
      <alignment horizontal="justify" vertical="top"/>
    </xf>
    <xf numFmtId="171" fontId="0" fillId="0" borderId="2" xfId="15" applyNumberFormat="1" applyBorder="1" applyAlignment="1">
      <alignment/>
    </xf>
    <xf numFmtId="0" fontId="0" fillId="0" borderId="0" xfId="0" applyFont="1" applyAlignment="1">
      <alignment horizontal="justify"/>
    </xf>
    <xf numFmtId="41" fontId="0" fillId="0" borderId="0" xfId="0" applyNumberFormat="1" applyFont="1" applyAlignment="1">
      <alignment/>
    </xf>
    <xf numFmtId="0" fontId="0" fillId="0" borderId="0" xfId="0" applyFont="1" applyAlignment="1">
      <alignment horizontal="center" vertical="center"/>
    </xf>
    <xf numFmtId="0" fontId="0" fillId="0" borderId="0" xfId="0" applyFont="1" applyAlignment="1">
      <alignment horizontal="left"/>
    </xf>
    <xf numFmtId="171" fontId="0" fillId="0" borderId="0" xfId="15" applyNumberFormat="1" applyFont="1" applyBorder="1" applyAlignment="1" quotePrefix="1">
      <alignment horizontal="right"/>
    </xf>
    <xf numFmtId="0" fontId="2" fillId="0" borderId="0" xfId="0" applyFont="1" applyAlignment="1">
      <alignment/>
    </xf>
    <xf numFmtId="171" fontId="0" fillId="0" borderId="0" xfId="15" applyNumberFormat="1" applyBorder="1" applyAlignment="1">
      <alignment/>
    </xf>
    <xf numFmtId="171" fontId="0" fillId="0" borderId="0" xfId="15" applyNumberFormat="1" applyFont="1" applyBorder="1" applyAlignment="1">
      <alignment/>
    </xf>
    <xf numFmtId="43" fontId="0" fillId="0" borderId="0" xfId="0" applyNumberFormat="1" applyFont="1" applyAlignment="1">
      <alignment/>
    </xf>
    <xf numFmtId="0" fontId="1" fillId="0" borderId="0" xfId="0" applyFont="1" applyBorder="1" applyAlignment="1">
      <alignment horizontal="center"/>
    </xf>
    <xf numFmtId="0" fontId="3" fillId="0" borderId="0" xfId="0" applyFont="1" applyBorder="1" applyAlignment="1">
      <alignment/>
    </xf>
    <xf numFmtId="171" fontId="0" fillId="0" borderId="0" xfId="0" applyNumberFormat="1" applyFont="1" applyBorder="1" applyAlignment="1">
      <alignment/>
    </xf>
    <xf numFmtId="0" fontId="0" fillId="0" borderId="0" xfId="0" applyAlignment="1" quotePrefix="1">
      <alignment horizontal="right"/>
    </xf>
    <xf numFmtId="0" fontId="0" fillId="0" borderId="0" xfId="0" applyFont="1" applyAlignment="1" quotePrefix="1">
      <alignment horizontal="right"/>
    </xf>
    <xf numFmtId="171" fontId="11" fillId="0" borderId="0" xfId="15" applyNumberFormat="1" applyFont="1" applyAlignment="1">
      <alignment/>
    </xf>
    <xf numFmtId="0" fontId="0" fillId="0" borderId="0" xfId="0" applyFill="1" applyBorder="1" applyAlignment="1" quotePrefix="1">
      <alignment/>
    </xf>
    <xf numFmtId="0" fontId="0" fillId="0" borderId="0" xfId="0" applyFont="1" applyFill="1" applyBorder="1" applyAlignment="1" quotePrefix="1">
      <alignment/>
    </xf>
    <xf numFmtId="171" fontId="0" fillId="0" borderId="0" xfId="0" applyNumberFormat="1" applyFont="1" applyAlignment="1">
      <alignment/>
    </xf>
    <xf numFmtId="171" fontId="0" fillId="0" borderId="0" xfId="0" applyNumberFormat="1" applyBorder="1" applyAlignment="1" quotePrefix="1">
      <alignment horizontal="center"/>
    </xf>
    <xf numFmtId="0" fontId="0" fillId="0" borderId="0" xfId="0" applyFont="1" applyAlignment="1" quotePrefix="1">
      <alignment horizontal="left"/>
    </xf>
    <xf numFmtId="0" fontId="0" fillId="0" borderId="0" xfId="0" applyFont="1" applyFill="1" applyAlignment="1">
      <alignment/>
    </xf>
    <xf numFmtId="43" fontId="0" fillId="0" borderId="0" xfId="0" applyNumberFormat="1" applyFont="1" applyAlignment="1">
      <alignment/>
    </xf>
    <xf numFmtId="0" fontId="3" fillId="0" borderId="0" xfId="0" applyFont="1" applyBorder="1" applyAlignment="1">
      <alignment/>
    </xf>
    <xf numFmtId="43" fontId="0" fillId="0" borderId="0" xfId="15" applyFont="1" applyBorder="1" applyAlignment="1" quotePrefix="1">
      <alignment horizontal="right"/>
    </xf>
    <xf numFmtId="171" fontId="0" fillId="0" borderId="1" xfId="0" applyNumberFormat="1" applyBorder="1" applyAlignment="1">
      <alignment/>
    </xf>
    <xf numFmtId="0" fontId="0" fillId="0" borderId="1" xfId="0" applyFont="1" applyBorder="1" applyAlignment="1" quotePrefix="1">
      <alignment horizontal="center"/>
    </xf>
    <xf numFmtId="0" fontId="1" fillId="0" borderId="0" xfId="0" applyFont="1" applyBorder="1" applyAlignment="1" quotePrefix="1">
      <alignment horizontal="center"/>
    </xf>
    <xf numFmtId="0" fontId="1" fillId="0" borderId="0" xfId="0" applyFont="1" applyBorder="1" applyAlignment="1">
      <alignment/>
    </xf>
    <xf numFmtId="43" fontId="0" fillId="0" borderId="0" xfId="0" applyNumberFormat="1" applyFont="1" applyBorder="1" applyAlignment="1">
      <alignment/>
    </xf>
    <xf numFmtId="0" fontId="0" fillId="0" borderId="1" xfId="0" applyFont="1" applyBorder="1" applyAlignment="1">
      <alignment horizontal="center"/>
    </xf>
    <xf numFmtId="0" fontId="0" fillId="0" borderId="0" xfId="0" applyFont="1" applyAlignment="1">
      <alignment horizontal="justify" vertical="top"/>
    </xf>
    <xf numFmtId="16" fontId="0" fillId="0" borderId="0" xfId="0" applyNumberFormat="1" applyFont="1" applyAlignment="1" quotePrefix="1">
      <alignment horizontal="center"/>
    </xf>
    <xf numFmtId="0" fontId="2" fillId="0" borderId="0" xfId="0" applyFont="1" applyAlignment="1">
      <alignment horizontal="justify"/>
    </xf>
    <xf numFmtId="0" fontId="1" fillId="0" borderId="0" xfId="0" applyFont="1" applyBorder="1" applyAlignment="1">
      <alignment horizontal="center"/>
    </xf>
    <xf numFmtId="0" fontId="0" fillId="0" borderId="0" xfId="0" applyFont="1" applyAlignment="1">
      <alignment horizontal="justify" vertical="justify"/>
    </xf>
    <xf numFmtId="0" fontId="0" fillId="0" borderId="0" xfId="0" applyAlignment="1">
      <alignment horizontal="justify" vertical="justify"/>
    </xf>
    <xf numFmtId="0" fontId="0" fillId="0" borderId="0" xfId="0" applyBorder="1" applyAlignment="1" quotePrefix="1">
      <alignmen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15" fontId="2" fillId="0" borderId="0" xfId="0" applyNumberFormat="1" applyFont="1" applyAlignment="1" quotePrefix="1">
      <alignment horizontal="center"/>
    </xf>
    <xf numFmtId="171" fontId="0" fillId="0" borderId="1" xfId="15" applyNumberFormat="1" applyFont="1" applyBorder="1" applyAlignment="1">
      <alignment horizontal="center"/>
    </xf>
    <xf numFmtId="171" fontId="0" fillId="0" borderId="5" xfId="15" applyNumberFormat="1" applyFont="1" applyBorder="1" applyAlignment="1">
      <alignment horizontal="center"/>
    </xf>
    <xf numFmtId="171" fontId="0" fillId="0" borderId="6" xfId="15" applyNumberFormat="1" applyFont="1" applyBorder="1" applyAlignment="1">
      <alignment horizontal="center"/>
    </xf>
    <xf numFmtId="0" fontId="0" fillId="0" borderId="0" xfId="0" applyAlignment="1">
      <alignment horizontal="justify"/>
    </xf>
    <xf numFmtId="171" fontId="0" fillId="0" borderId="0" xfId="15" applyNumberFormat="1" applyFont="1" applyAlignment="1">
      <alignment horizontal="center"/>
    </xf>
    <xf numFmtId="0" fontId="3" fillId="0" borderId="0" xfId="0" applyFont="1" applyAlignment="1" quotePrefix="1">
      <alignment horizontal="center"/>
    </xf>
    <xf numFmtId="16" fontId="2" fillId="0" borderId="0" xfId="0" applyNumberFormat="1" applyFont="1" applyAlignment="1" quotePrefix="1">
      <alignment horizontal="center"/>
    </xf>
    <xf numFmtId="0" fontId="2" fillId="0" borderId="0" xfId="0" applyFont="1" applyBorder="1" applyAlignment="1">
      <alignment horizontal="center"/>
    </xf>
    <xf numFmtId="171" fontId="0" fillId="0" borderId="0" xfId="15" applyNumberFormat="1" applyFont="1" applyBorder="1" applyAlignment="1">
      <alignment horizontal="center"/>
    </xf>
    <xf numFmtId="171" fontId="0" fillId="0" borderId="4" xfId="15"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K44"/>
  <sheetViews>
    <sheetView workbookViewId="0" topLeftCell="A1">
      <selection activeCell="B7" sqref="B7"/>
    </sheetView>
  </sheetViews>
  <sheetFormatPr defaultColWidth="9.00390625" defaultRowHeight="15.75"/>
  <cols>
    <col min="1" max="1" width="3.75390625" style="0" customWidth="1"/>
    <col min="2" max="2" width="9.25390625" style="0" customWidth="1"/>
    <col min="3" max="3" width="9.75390625" style="0" customWidth="1"/>
    <col min="4" max="4" width="9.125" style="0" customWidth="1"/>
    <col min="5" max="5" width="10.375" style="0" bestFit="1" customWidth="1"/>
    <col min="6" max="6" width="1.00390625" style="0" customWidth="1"/>
    <col min="7" max="7" width="11.625" style="0" bestFit="1" customWidth="1"/>
    <col min="8" max="8" width="1.00390625" style="0" customWidth="1"/>
    <col min="9" max="9" width="10.375" style="0" customWidth="1"/>
    <col min="10" max="10" width="1.00390625" style="0" customWidth="1"/>
    <col min="11" max="11" width="13.25390625" style="0" customWidth="1"/>
  </cols>
  <sheetData>
    <row r="3" spans="1:11" ht="15.75">
      <c r="A3" s="123" t="s">
        <v>122</v>
      </c>
      <c r="B3" s="123"/>
      <c r="C3" s="123"/>
      <c r="D3" s="123"/>
      <c r="E3" s="123"/>
      <c r="F3" s="123"/>
      <c r="G3" s="123"/>
      <c r="H3" s="123"/>
      <c r="I3" s="123"/>
      <c r="J3" s="123"/>
      <c r="K3" s="123"/>
    </row>
    <row r="4" spans="1:11" ht="15.75">
      <c r="A4" s="124" t="s">
        <v>68</v>
      </c>
      <c r="B4" s="124"/>
      <c r="C4" s="124"/>
      <c r="D4" s="124"/>
      <c r="E4" s="124"/>
      <c r="F4" s="124"/>
      <c r="G4" s="124"/>
      <c r="H4" s="124"/>
      <c r="I4" s="124"/>
      <c r="J4" s="124"/>
      <c r="K4" s="124"/>
    </row>
    <row r="6" spans="1:11" ht="15.75">
      <c r="A6" s="125" t="s">
        <v>123</v>
      </c>
      <c r="B6" s="125"/>
      <c r="C6" s="125"/>
      <c r="D6" s="125"/>
      <c r="E6" s="125"/>
      <c r="F6" s="125"/>
      <c r="G6" s="125"/>
      <c r="H6" s="125"/>
      <c r="I6" s="125"/>
      <c r="J6" s="125"/>
      <c r="K6" s="125"/>
    </row>
    <row r="8" spans="1:11" ht="15.75">
      <c r="A8" s="125" t="s">
        <v>291</v>
      </c>
      <c r="B8" s="125"/>
      <c r="C8" s="125"/>
      <c r="D8" s="125"/>
      <c r="E8" s="125"/>
      <c r="F8" s="125"/>
      <c r="G8" s="125"/>
      <c r="H8" s="125"/>
      <c r="I8" s="125"/>
      <c r="J8" s="125"/>
      <c r="K8" s="125"/>
    </row>
    <row r="9" spans="1:11" ht="15.75">
      <c r="A9" s="124" t="s">
        <v>124</v>
      </c>
      <c r="B9" s="124"/>
      <c r="C9" s="124"/>
      <c r="D9" s="124"/>
      <c r="E9" s="124"/>
      <c r="F9" s="124"/>
      <c r="G9" s="124"/>
      <c r="H9" s="124"/>
      <c r="I9" s="124"/>
      <c r="J9" s="124"/>
      <c r="K9" s="124"/>
    </row>
    <row r="11" spans="1:11" ht="15.75">
      <c r="A11" s="123" t="s">
        <v>125</v>
      </c>
      <c r="B11" s="123"/>
      <c r="C11" s="123"/>
      <c r="D11" s="123"/>
      <c r="E11" s="123"/>
      <c r="F11" s="123"/>
      <c r="G11" s="123"/>
      <c r="H11" s="123"/>
      <c r="I11" s="123"/>
      <c r="J11" s="123"/>
      <c r="K11" s="123"/>
    </row>
    <row r="14" spans="5:11" ht="15.75">
      <c r="E14" s="126" t="s">
        <v>126</v>
      </c>
      <c r="F14" s="126"/>
      <c r="G14" s="126"/>
      <c r="I14" s="126" t="s">
        <v>127</v>
      </c>
      <c r="J14" s="126"/>
      <c r="K14" s="126"/>
    </row>
    <row r="15" spans="5:11" ht="15.75">
      <c r="E15" s="3"/>
      <c r="F15" s="3"/>
      <c r="G15" s="3" t="s">
        <v>112</v>
      </c>
      <c r="I15" s="3"/>
      <c r="J15" s="3"/>
      <c r="K15" s="3" t="s">
        <v>112</v>
      </c>
    </row>
    <row r="16" spans="5:11" ht="15.75">
      <c r="E16" s="3" t="s">
        <v>62</v>
      </c>
      <c r="F16" s="3"/>
      <c r="G16" s="3" t="s">
        <v>128</v>
      </c>
      <c r="I16" s="3" t="s">
        <v>62</v>
      </c>
      <c r="J16" s="3"/>
      <c r="K16" s="3" t="s">
        <v>128</v>
      </c>
    </row>
    <row r="17" spans="5:11" ht="15.75">
      <c r="E17" s="3" t="s">
        <v>128</v>
      </c>
      <c r="F17" s="3"/>
      <c r="G17" s="3" t="s">
        <v>129</v>
      </c>
      <c r="I17" s="3" t="s">
        <v>128</v>
      </c>
      <c r="J17" s="3"/>
      <c r="K17" s="3" t="s">
        <v>129</v>
      </c>
    </row>
    <row r="18" spans="5:11" ht="15.75">
      <c r="E18" s="3" t="s">
        <v>111</v>
      </c>
      <c r="F18" s="3"/>
      <c r="G18" s="3" t="s">
        <v>111</v>
      </c>
      <c r="I18" s="3" t="s">
        <v>130</v>
      </c>
      <c r="J18" s="3"/>
      <c r="K18" s="3" t="s">
        <v>131</v>
      </c>
    </row>
    <row r="19" spans="5:11" ht="15.75">
      <c r="E19" s="34" t="s">
        <v>292</v>
      </c>
      <c r="F19" s="35"/>
      <c r="G19" s="34" t="s">
        <v>293</v>
      </c>
      <c r="H19" s="1"/>
      <c r="I19" s="34" t="s">
        <v>292</v>
      </c>
      <c r="J19" s="35"/>
      <c r="K19" s="34" t="s">
        <v>293</v>
      </c>
    </row>
    <row r="20" spans="5:11" ht="15.75">
      <c r="E20" s="3" t="s">
        <v>51</v>
      </c>
      <c r="G20" s="3" t="s">
        <v>51</v>
      </c>
      <c r="I20" s="3" t="s">
        <v>51</v>
      </c>
      <c r="K20" s="3" t="s">
        <v>51</v>
      </c>
    </row>
    <row r="22" spans="1:11" ht="15.75">
      <c r="A22" s="2" t="s">
        <v>43</v>
      </c>
      <c r="B22" t="s">
        <v>109</v>
      </c>
      <c r="E22" s="7">
        <f>+GIS!G16</f>
        <v>14720</v>
      </c>
      <c r="F22" s="7"/>
      <c r="G22" s="7">
        <f>+GIS!I16</f>
        <v>11834</v>
      </c>
      <c r="H22" s="7"/>
      <c r="I22" s="7">
        <f>+GIS!K16</f>
        <v>14720</v>
      </c>
      <c r="J22" s="7"/>
      <c r="K22" s="7">
        <f>+GIS!M16</f>
        <v>11834</v>
      </c>
    </row>
    <row r="23" spans="5:11" ht="15.75">
      <c r="E23" s="7"/>
      <c r="F23" s="7"/>
      <c r="G23" s="7"/>
      <c r="H23" s="7"/>
      <c r="I23" s="7"/>
      <c r="J23" s="7"/>
      <c r="K23" s="7"/>
    </row>
    <row r="24" spans="1:11" ht="15.75">
      <c r="A24" s="2" t="s">
        <v>44</v>
      </c>
      <c r="B24" t="s">
        <v>398</v>
      </c>
      <c r="E24" s="7">
        <f>+GIS!G40</f>
        <v>-339</v>
      </c>
      <c r="F24" s="7"/>
      <c r="G24" s="7">
        <f>+GIS!I40</f>
        <v>2630</v>
      </c>
      <c r="H24" s="7"/>
      <c r="I24" s="7">
        <f>+GIS!K40</f>
        <v>-339</v>
      </c>
      <c r="J24" s="7"/>
      <c r="K24" s="7">
        <f>+GIS!M40</f>
        <v>2630</v>
      </c>
    </row>
    <row r="25" spans="5:11" ht="15.75">
      <c r="E25" s="7"/>
      <c r="F25" s="7"/>
      <c r="G25" s="7"/>
      <c r="H25" s="7"/>
      <c r="I25" s="7"/>
      <c r="J25" s="7"/>
      <c r="K25" s="7"/>
    </row>
    <row r="26" spans="1:11" ht="15.75">
      <c r="A26" s="2" t="s">
        <v>46</v>
      </c>
      <c r="B26" t="s">
        <v>399</v>
      </c>
      <c r="E26" s="7"/>
      <c r="F26" s="7"/>
      <c r="G26" s="7"/>
      <c r="H26" s="7"/>
      <c r="I26" s="7"/>
      <c r="J26" s="7"/>
      <c r="K26" s="7"/>
    </row>
    <row r="27" spans="2:11" ht="15.75">
      <c r="B27" t="s">
        <v>115</v>
      </c>
      <c r="E27" s="7">
        <f>+GIS!G48</f>
        <v>-1134</v>
      </c>
      <c r="F27" s="7"/>
      <c r="G27" s="7">
        <f>+GIS!I48</f>
        <v>1833</v>
      </c>
      <c r="H27" s="7"/>
      <c r="I27" s="7">
        <f>+GIS!K48</f>
        <v>-1134</v>
      </c>
      <c r="J27" s="7"/>
      <c r="K27" s="7">
        <f>+GIS!M48</f>
        <v>1833</v>
      </c>
    </row>
    <row r="28" spans="1:11" ht="15.75">
      <c r="A28" s="2"/>
      <c r="E28" s="7"/>
      <c r="F28" s="7"/>
      <c r="G28" s="7"/>
      <c r="H28" s="7"/>
      <c r="I28" s="7"/>
      <c r="J28" s="7"/>
      <c r="K28" s="7"/>
    </row>
    <row r="29" spans="1:11" ht="15.75">
      <c r="A29" s="2" t="s">
        <v>47</v>
      </c>
      <c r="B29" t="s">
        <v>400</v>
      </c>
      <c r="E29" s="7">
        <f>+GIS!G48</f>
        <v>-1134</v>
      </c>
      <c r="F29" s="7"/>
      <c r="G29" s="7">
        <f>+GIS!I48</f>
        <v>1833</v>
      </c>
      <c r="H29" s="7"/>
      <c r="I29" s="7">
        <f>+GIS!K48</f>
        <v>-1134</v>
      </c>
      <c r="J29" s="7"/>
      <c r="K29" s="7">
        <f>+GIS!M48</f>
        <v>1833</v>
      </c>
    </row>
    <row r="30" spans="5:11" ht="15.75">
      <c r="E30" s="7"/>
      <c r="F30" s="7"/>
      <c r="G30" s="7"/>
      <c r="H30" s="7"/>
      <c r="I30" s="7"/>
      <c r="J30" s="7"/>
      <c r="K30" s="7"/>
    </row>
    <row r="31" spans="1:11" ht="15.75">
      <c r="A31" s="2" t="s">
        <v>48</v>
      </c>
      <c r="B31" t="s">
        <v>132</v>
      </c>
      <c r="E31" s="33">
        <f>+GIS!G54</f>
        <v>-1.8651315789473681</v>
      </c>
      <c r="F31" s="33"/>
      <c r="G31" s="33">
        <f>+GIS!I54</f>
        <v>3.02</v>
      </c>
      <c r="H31" s="33"/>
      <c r="I31" s="33">
        <f>+GIS!K54</f>
        <v>-1.8651315789473681</v>
      </c>
      <c r="J31" s="33"/>
      <c r="K31" s="33">
        <f>+GIS!M54</f>
        <v>3.02</v>
      </c>
    </row>
    <row r="32" spans="5:11" ht="15.75">
      <c r="E32" s="7"/>
      <c r="F32" s="7"/>
      <c r="G32" s="7"/>
      <c r="H32" s="7"/>
      <c r="I32" s="7"/>
      <c r="J32" s="7"/>
      <c r="K32" s="7"/>
    </row>
    <row r="33" spans="1:11" ht="15.75">
      <c r="A33" s="2" t="s">
        <v>53</v>
      </c>
      <c r="B33" t="s">
        <v>133</v>
      </c>
      <c r="E33" s="33">
        <f>+GIS!G55</f>
        <v>0</v>
      </c>
      <c r="F33" s="7"/>
      <c r="G33" s="33">
        <f>+GIS!I55</f>
        <v>0</v>
      </c>
      <c r="H33" s="7"/>
      <c r="I33" s="33">
        <f>+GIS!K55</f>
        <v>0</v>
      </c>
      <c r="J33" s="7"/>
      <c r="K33" s="33">
        <f>+GIS!M55</f>
        <v>0</v>
      </c>
    </row>
    <row r="35" spans="1:11" ht="15.75">
      <c r="A35" s="2" t="s">
        <v>54</v>
      </c>
      <c r="B35" t="s">
        <v>134</v>
      </c>
      <c r="E35" s="33">
        <f>+GBS!F87</f>
        <v>1.4519901315789474</v>
      </c>
      <c r="F35" s="33"/>
      <c r="G35" s="33">
        <v>1.43</v>
      </c>
      <c r="H35" s="33"/>
      <c r="I35" s="33">
        <f>+GBS!F87</f>
        <v>1.4519901315789474</v>
      </c>
      <c r="J35" s="33"/>
      <c r="K35" s="33">
        <f>+G35</f>
        <v>1.43</v>
      </c>
    </row>
    <row r="38" spans="1:11" ht="15.75">
      <c r="A38" s="125" t="s">
        <v>135</v>
      </c>
      <c r="B38" s="125"/>
      <c r="C38" s="125"/>
      <c r="D38" s="125"/>
      <c r="E38" s="125"/>
      <c r="F38" s="125"/>
      <c r="G38" s="125"/>
      <c r="H38" s="125"/>
      <c r="I38" s="125"/>
      <c r="J38" s="125"/>
      <c r="K38" s="125"/>
    </row>
    <row r="40" spans="1:11" ht="15.75">
      <c r="A40" s="2" t="s">
        <v>43</v>
      </c>
      <c r="B40" t="s">
        <v>401</v>
      </c>
      <c r="E40" s="7">
        <f>+GIS!G36</f>
        <v>-295</v>
      </c>
      <c r="F40" s="7"/>
      <c r="G40" s="7">
        <f>+GIS!I36</f>
        <v>2457</v>
      </c>
      <c r="H40" s="7"/>
      <c r="I40" s="7">
        <f>+GIS!K36</f>
        <v>-295</v>
      </c>
      <c r="J40" s="7"/>
      <c r="K40" s="7">
        <f>+GIS!M36</f>
        <v>2457</v>
      </c>
    </row>
    <row r="41" spans="5:11" ht="15.75">
      <c r="E41" s="7"/>
      <c r="F41" s="7"/>
      <c r="G41" s="7"/>
      <c r="H41" s="7"/>
      <c r="I41" s="7"/>
      <c r="J41" s="7"/>
      <c r="K41" s="7"/>
    </row>
    <row r="42" spans="1:11" ht="15.75">
      <c r="A42" s="2" t="s">
        <v>44</v>
      </c>
      <c r="B42" t="s">
        <v>136</v>
      </c>
      <c r="E42" s="7">
        <v>134</v>
      </c>
      <c r="F42" s="7"/>
      <c r="G42" s="81">
        <v>129</v>
      </c>
      <c r="H42" s="7"/>
      <c r="I42" s="7">
        <f>+E42</f>
        <v>134</v>
      </c>
      <c r="J42" s="7"/>
      <c r="K42" s="7">
        <f>+G42</f>
        <v>129</v>
      </c>
    </row>
    <row r="43" spans="5:11" ht="15.75">
      <c r="E43" s="7"/>
      <c r="F43" s="7"/>
      <c r="G43" s="7"/>
      <c r="H43" s="7"/>
      <c r="I43" s="7"/>
      <c r="J43" s="7"/>
      <c r="K43" s="7"/>
    </row>
    <row r="44" spans="1:11" ht="15.75">
      <c r="A44" s="2" t="s">
        <v>46</v>
      </c>
      <c r="B44" t="s">
        <v>137</v>
      </c>
      <c r="E44" s="7">
        <f>-+GIS!G34</f>
        <v>3</v>
      </c>
      <c r="F44" s="7"/>
      <c r="G44" s="7">
        <f>-+GIS!I34</f>
        <v>7</v>
      </c>
      <c r="H44" s="7"/>
      <c r="I44" s="7">
        <f>-+GIS!K34</f>
        <v>3</v>
      </c>
      <c r="J44" s="7"/>
      <c r="K44" s="7">
        <f>-+GIS!M34</f>
        <v>7</v>
      </c>
    </row>
  </sheetData>
  <mergeCells count="9">
    <mergeCell ref="A38:K38"/>
    <mergeCell ref="A9:K9"/>
    <mergeCell ref="A11:K11"/>
    <mergeCell ref="E14:G14"/>
    <mergeCell ref="I14:K14"/>
    <mergeCell ref="A3:K3"/>
    <mergeCell ref="A4:K4"/>
    <mergeCell ref="A6:K6"/>
    <mergeCell ref="A8:K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10">
      <selection activeCell="A16" sqref="A16"/>
    </sheetView>
  </sheetViews>
  <sheetFormatPr defaultColWidth="9.00390625" defaultRowHeight="15.75"/>
  <sheetData>
    <row r="11" spans="1:9" s="27" customFormat="1" ht="20.25">
      <c r="A11" s="127" t="s">
        <v>122</v>
      </c>
      <c r="B11" s="127"/>
      <c r="C11" s="127"/>
      <c r="D11" s="127"/>
      <c r="E11" s="127"/>
      <c r="F11" s="127"/>
      <c r="G11" s="127"/>
      <c r="H11" s="127"/>
      <c r="I11" s="127"/>
    </row>
    <row r="12" spans="1:9" s="28" customFormat="1" ht="12.75">
      <c r="A12" s="128" t="s">
        <v>66</v>
      </c>
      <c r="B12" s="128"/>
      <c r="C12" s="128"/>
      <c r="D12" s="128"/>
      <c r="E12" s="128"/>
      <c r="F12" s="128"/>
      <c r="G12" s="128"/>
      <c r="H12" s="128"/>
      <c r="I12" s="128"/>
    </row>
    <row r="13" spans="1:9" s="28" customFormat="1" ht="12.75">
      <c r="A13" s="128" t="s">
        <v>192</v>
      </c>
      <c r="B13" s="128"/>
      <c r="C13" s="128"/>
      <c r="D13" s="128"/>
      <c r="E13" s="128"/>
      <c r="F13" s="128"/>
      <c r="G13" s="128"/>
      <c r="H13" s="128"/>
      <c r="I13" s="128"/>
    </row>
    <row r="17" spans="1:9" s="29" customFormat="1" ht="18.75">
      <c r="A17" s="130" t="s">
        <v>288</v>
      </c>
      <c r="B17" s="130"/>
      <c r="C17" s="130"/>
      <c r="D17" s="130"/>
      <c r="E17" s="130"/>
      <c r="F17" s="130"/>
      <c r="G17" s="130"/>
      <c r="H17" s="130"/>
      <c r="I17" s="130"/>
    </row>
    <row r="18" spans="1:9" ht="15.75">
      <c r="A18" s="125" t="s">
        <v>250</v>
      </c>
      <c r="B18" s="125"/>
      <c r="C18" s="125"/>
      <c r="D18" s="125"/>
      <c r="E18" s="125"/>
      <c r="F18" s="125"/>
      <c r="G18" s="125"/>
      <c r="H18" s="125"/>
      <c r="I18" s="125"/>
    </row>
    <row r="19" spans="1:9" ht="15.75">
      <c r="A19" s="131" t="s">
        <v>290</v>
      </c>
      <c r="B19" s="125"/>
      <c r="C19" s="125"/>
      <c r="D19" s="125"/>
      <c r="E19" s="125"/>
      <c r="F19" s="125"/>
      <c r="G19" s="125"/>
      <c r="H19" s="125"/>
      <c r="I19" s="125"/>
    </row>
    <row r="20" ht="15.75">
      <c r="A20" s="4"/>
    </row>
    <row r="21" spans="1:9" ht="15.75">
      <c r="A21" s="129" t="s">
        <v>67</v>
      </c>
      <c r="B21" s="129"/>
      <c r="C21" s="129"/>
      <c r="D21" s="129"/>
      <c r="E21" s="129"/>
      <c r="F21" s="129"/>
      <c r="G21" s="129"/>
      <c r="H21" s="129"/>
      <c r="I21" s="129"/>
    </row>
  </sheetData>
  <mergeCells count="7">
    <mergeCell ref="A11:I11"/>
    <mergeCell ref="A12:I12"/>
    <mergeCell ref="A13:I13"/>
    <mergeCell ref="A21:I21"/>
    <mergeCell ref="A17:I17"/>
    <mergeCell ref="A18:I18"/>
    <mergeCell ref="A19:I1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8">
      <selection activeCell="A18" sqref="A18"/>
    </sheetView>
  </sheetViews>
  <sheetFormatPr defaultColWidth="9.00390625" defaultRowHeight="15.75"/>
  <cols>
    <col min="2" max="2" width="2.50390625" style="0" customWidth="1"/>
    <col min="9" max="9" width="15.25390625" style="0" customWidth="1"/>
  </cols>
  <sheetData>
    <row r="1" spans="1:2" ht="15.75">
      <c r="A1" s="132" t="s">
        <v>161</v>
      </c>
      <c r="B1" s="132"/>
    </row>
    <row r="2" spans="1:9" ht="15.75">
      <c r="A2" s="133" t="s">
        <v>191</v>
      </c>
      <c r="B2" s="134"/>
      <c r="I2" s="98" t="s">
        <v>43</v>
      </c>
    </row>
    <row r="5" spans="1:9" s="22" customFormat="1" ht="15.75">
      <c r="A5" s="123" t="str">
        <f>+Cover!A11</f>
        <v>MINTYE INDUSTRIES BHD.</v>
      </c>
      <c r="B5" s="123"/>
      <c r="C5" s="123"/>
      <c r="D5" s="123"/>
      <c r="E5" s="123"/>
      <c r="F5" s="123"/>
      <c r="G5" s="123"/>
      <c r="H5" s="123"/>
      <c r="I5" s="123"/>
    </row>
    <row r="6" spans="1:9" ht="15.75">
      <c r="A6" s="124" t="s">
        <v>68</v>
      </c>
      <c r="B6" s="124"/>
      <c r="C6" s="124"/>
      <c r="D6" s="124"/>
      <c r="E6" s="124"/>
      <c r="F6" s="124"/>
      <c r="G6" s="124"/>
      <c r="H6" s="124"/>
      <c r="I6" s="124"/>
    </row>
    <row r="8" spans="1:9" ht="15.75">
      <c r="A8" s="125" t="s">
        <v>350</v>
      </c>
      <c r="B8" s="125"/>
      <c r="C8" s="125"/>
      <c r="D8" s="125"/>
      <c r="E8" s="125"/>
      <c r="F8" s="125"/>
      <c r="G8" s="125"/>
      <c r="H8" s="125"/>
      <c r="I8" s="125"/>
    </row>
    <row r="11" spans="1:9" ht="15.75">
      <c r="A11" s="135" t="s">
        <v>289</v>
      </c>
      <c r="B11" s="135"/>
      <c r="C11" s="135"/>
      <c r="D11" s="135"/>
      <c r="E11" s="135"/>
      <c r="F11" s="135"/>
      <c r="G11" s="135"/>
      <c r="H11" s="135"/>
      <c r="I11" s="135"/>
    </row>
    <row r="12" spans="1:9" ht="15.75">
      <c r="A12" s="135"/>
      <c r="B12" s="135"/>
      <c r="C12" s="135"/>
      <c r="D12" s="135"/>
      <c r="E12" s="135"/>
      <c r="F12" s="135"/>
      <c r="G12" s="135"/>
      <c r="H12" s="135"/>
      <c r="I12" s="135"/>
    </row>
    <row r="14" spans="1:9" ht="15.75">
      <c r="A14" s="135" t="s">
        <v>362</v>
      </c>
      <c r="B14" s="135"/>
      <c r="C14" s="135"/>
      <c r="D14" s="135"/>
      <c r="E14" s="135"/>
      <c r="F14" s="135"/>
      <c r="G14" s="135"/>
      <c r="H14" s="135"/>
      <c r="I14" s="135"/>
    </row>
    <row r="15" spans="1:9" ht="15.75">
      <c r="A15" s="135"/>
      <c r="B15" s="135"/>
      <c r="C15" s="135"/>
      <c r="D15" s="135"/>
      <c r="E15" s="135"/>
      <c r="F15" s="135"/>
      <c r="G15" s="135"/>
      <c r="H15" s="135"/>
      <c r="I15" s="135"/>
    </row>
    <row r="16" spans="1:9" ht="15.75">
      <c r="A16" s="135"/>
      <c r="B16" s="135"/>
      <c r="C16" s="135"/>
      <c r="D16" s="135"/>
      <c r="E16" s="135"/>
      <c r="F16" s="135"/>
      <c r="G16" s="135"/>
      <c r="H16" s="135"/>
      <c r="I16" s="135"/>
    </row>
    <row r="17" spans="1:9" ht="15.75">
      <c r="A17" s="135"/>
      <c r="B17" s="135"/>
      <c r="C17" s="135"/>
      <c r="D17" s="135"/>
      <c r="E17" s="135"/>
      <c r="F17" s="135"/>
      <c r="G17" s="135"/>
      <c r="H17" s="135"/>
      <c r="I17" s="135"/>
    </row>
    <row r="19" ht="15.75">
      <c r="A19" t="s">
        <v>172</v>
      </c>
    </row>
  </sheetData>
  <mergeCells count="7">
    <mergeCell ref="A1:B1"/>
    <mergeCell ref="A2:B2"/>
    <mergeCell ref="A14:I17"/>
    <mergeCell ref="A5:I5"/>
    <mergeCell ref="A6:I6"/>
    <mergeCell ref="A8:I8"/>
    <mergeCell ref="A11:I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4"/>
  <sheetViews>
    <sheetView workbookViewId="0" topLeftCell="A69">
      <selection activeCell="E81" sqref="E81"/>
    </sheetView>
  </sheetViews>
  <sheetFormatPr defaultColWidth="9.00390625" defaultRowHeight="15.75"/>
  <cols>
    <col min="1" max="1" width="2.25390625" style="25" customWidth="1"/>
    <col min="2" max="2" width="9.25390625" style="25" customWidth="1"/>
    <col min="3" max="3" width="22.375" style="25" customWidth="1"/>
    <col min="4" max="4" width="8.75390625" style="25" customWidth="1"/>
    <col min="5" max="5" width="12.125" style="53" customWidth="1"/>
    <col min="6" max="6" width="9.625" style="25" customWidth="1"/>
    <col min="7" max="7" width="2.625" style="25" customWidth="1"/>
    <col min="8" max="8" width="10.75390625" style="25" customWidth="1"/>
    <col min="9" max="16384" width="9.00390625" style="25" customWidth="1"/>
  </cols>
  <sheetData>
    <row r="1" spans="1:2" ht="15.75">
      <c r="A1" s="132" t="s">
        <v>161</v>
      </c>
      <c r="B1" s="132"/>
    </row>
    <row r="2" spans="1:8" ht="15.75">
      <c r="A2" s="133" t="s">
        <v>191</v>
      </c>
      <c r="B2" s="134"/>
      <c r="H2" s="98" t="s">
        <v>44</v>
      </c>
    </row>
    <row r="5" spans="1:8" ht="15.75">
      <c r="A5" s="54" t="s">
        <v>122</v>
      </c>
      <c r="B5" s="55"/>
      <c r="C5" s="56"/>
      <c r="D5" s="56"/>
      <c r="E5" s="55"/>
      <c r="F5" s="55"/>
      <c r="G5" s="55"/>
      <c r="H5" s="55"/>
    </row>
    <row r="6" spans="1:8" ht="15.75">
      <c r="A6" s="55" t="s">
        <v>68</v>
      </c>
      <c r="B6" s="55"/>
      <c r="C6" s="56"/>
      <c r="D6" s="56"/>
      <c r="E6" s="55"/>
      <c r="F6" s="55"/>
      <c r="G6" s="55"/>
      <c r="H6" s="55"/>
    </row>
    <row r="7" spans="1:8" ht="15.75">
      <c r="A7" s="55"/>
      <c r="B7" s="55"/>
      <c r="C7" s="56"/>
      <c r="D7" s="56"/>
      <c r="E7" s="55"/>
      <c r="F7" s="55"/>
      <c r="G7" s="55"/>
      <c r="H7" s="55"/>
    </row>
    <row r="8" spans="1:8" s="48" customFormat="1" ht="15.75">
      <c r="A8" s="123" t="s">
        <v>82</v>
      </c>
      <c r="B8" s="137"/>
      <c r="C8" s="137"/>
      <c r="D8" s="137"/>
      <c r="E8" s="137"/>
      <c r="F8" s="137"/>
      <c r="G8" s="137"/>
      <c r="H8" s="137"/>
    </row>
    <row r="9" spans="1:8" ht="15.75">
      <c r="A9" s="22"/>
      <c r="B9" s="22"/>
      <c r="C9" s="22"/>
      <c r="D9" s="22"/>
      <c r="E9" s="21"/>
      <c r="F9" s="22"/>
      <c r="G9" s="22"/>
      <c r="H9" s="22"/>
    </row>
    <row r="10" spans="1:8" ht="15.75">
      <c r="A10" s="22"/>
      <c r="B10" s="22"/>
      <c r="C10" s="22"/>
      <c r="D10" s="22"/>
      <c r="E10" s="21"/>
      <c r="F10" s="6" t="s">
        <v>69</v>
      </c>
      <c r="G10" s="22"/>
      <c r="H10" s="6" t="s">
        <v>70</v>
      </c>
    </row>
    <row r="11" spans="1:8" ht="15.75">
      <c r="A11" s="22"/>
      <c r="B11" s="22"/>
      <c r="C11" s="22"/>
      <c r="D11" s="22"/>
      <c r="E11" s="21"/>
      <c r="F11" s="6" t="s">
        <v>140</v>
      </c>
      <c r="G11" s="22"/>
      <c r="H11" s="6" t="s">
        <v>140</v>
      </c>
    </row>
    <row r="12" spans="1:8" ht="15.75">
      <c r="A12" s="43"/>
      <c r="E12" s="57"/>
      <c r="F12" s="58" t="s">
        <v>290</v>
      </c>
      <c r="H12" s="58" t="s">
        <v>251</v>
      </c>
    </row>
    <row r="13" spans="5:8" ht="15.75">
      <c r="E13" s="59"/>
      <c r="F13" s="59" t="s">
        <v>51</v>
      </c>
      <c r="H13" s="59" t="s">
        <v>51</v>
      </c>
    </row>
    <row r="14" spans="5:8" ht="15.75">
      <c r="E14" s="59"/>
      <c r="F14" s="60"/>
      <c r="H14" s="60"/>
    </row>
    <row r="15" spans="2:8" ht="15.75">
      <c r="B15" s="61" t="s">
        <v>6</v>
      </c>
      <c r="F15" s="62"/>
      <c r="H15" s="53"/>
    </row>
    <row r="17" spans="1:5" ht="15.75">
      <c r="A17" s="61" t="s">
        <v>7</v>
      </c>
      <c r="E17" s="21"/>
    </row>
    <row r="18" spans="1:8" ht="15.75">
      <c r="A18" s="22"/>
      <c r="B18" s="25" t="s">
        <v>8</v>
      </c>
      <c r="E18" s="21"/>
      <c r="F18" s="63">
        <v>35396</v>
      </c>
      <c r="H18" s="63">
        <v>35229</v>
      </c>
    </row>
    <row r="19" spans="1:8" ht="15.75" customHeight="1" hidden="1">
      <c r="A19" s="22"/>
      <c r="B19" s="64" t="s">
        <v>260</v>
      </c>
      <c r="E19" s="21"/>
      <c r="F19" s="63">
        <v>0</v>
      </c>
      <c r="H19" s="63">
        <v>0</v>
      </c>
    </row>
    <row r="20" spans="2:8" ht="15.75" customHeight="1">
      <c r="B20" s="22" t="s">
        <v>168</v>
      </c>
      <c r="E20" s="21"/>
      <c r="F20" s="63">
        <v>649</v>
      </c>
      <c r="G20" s="63"/>
      <c r="H20" s="63">
        <v>917</v>
      </c>
    </row>
    <row r="21" spans="2:8" ht="15.75" customHeight="1">
      <c r="B21" s="25" t="s">
        <v>263</v>
      </c>
      <c r="E21" s="21"/>
      <c r="F21" s="63">
        <v>595</v>
      </c>
      <c r="G21" s="63"/>
      <c r="H21" s="63">
        <v>289</v>
      </c>
    </row>
    <row r="22" spans="2:8" ht="15.75" customHeight="1">
      <c r="B22" s="25" t="s">
        <v>193</v>
      </c>
      <c r="E22" s="21"/>
      <c r="F22" s="26">
        <v>710</v>
      </c>
      <c r="G22" s="63"/>
      <c r="H22" s="26">
        <v>708</v>
      </c>
    </row>
    <row r="23" spans="5:8" ht="10.5" customHeight="1">
      <c r="E23" s="21"/>
      <c r="F23" s="63"/>
      <c r="G23" s="63"/>
      <c r="H23" s="63"/>
    </row>
    <row r="24" spans="5:8" ht="15.75" customHeight="1">
      <c r="E24" s="21"/>
      <c r="F24" s="26">
        <f>SUM(F18:F23)</f>
        <v>37350</v>
      </c>
      <c r="H24" s="26">
        <f>SUM(H18:H23)</f>
        <v>37143</v>
      </c>
    </row>
    <row r="25" spans="5:8" ht="15.75" customHeight="1">
      <c r="E25" s="21"/>
      <c r="F25" s="63"/>
      <c r="H25" s="63"/>
    </row>
    <row r="26" ht="15.75">
      <c r="A26" s="61" t="s">
        <v>9</v>
      </c>
    </row>
    <row r="27" spans="1:8" ht="15.75">
      <c r="A27" s="22"/>
      <c r="B27" s="25" t="s">
        <v>10</v>
      </c>
      <c r="E27" s="21"/>
      <c r="F27" s="63">
        <v>18837</v>
      </c>
      <c r="H27" s="63">
        <v>18473</v>
      </c>
    </row>
    <row r="28" spans="1:8" ht="15.75">
      <c r="A28" s="22"/>
      <c r="B28" s="25" t="s">
        <v>146</v>
      </c>
      <c r="E28" s="21"/>
      <c r="F28" s="63">
        <v>12780</v>
      </c>
      <c r="H28" s="63">
        <v>14498</v>
      </c>
    </row>
    <row r="29" spans="1:8" ht="15.75">
      <c r="A29" s="22"/>
      <c r="B29" s="25" t="s">
        <v>147</v>
      </c>
      <c r="E29" s="21"/>
      <c r="F29" s="63">
        <v>655</v>
      </c>
      <c r="H29" s="63">
        <v>609</v>
      </c>
    </row>
    <row r="30" spans="1:8" ht="15.75">
      <c r="A30" s="22"/>
      <c r="B30" s="25" t="s">
        <v>11</v>
      </c>
      <c r="E30" s="21"/>
      <c r="F30" s="63">
        <v>2143</v>
      </c>
      <c r="H30" s="63">
        <v>2780</v>
      </c>
    </row>
    <row r="31" spans="1:8" ht="15.75">
      <c r="A31" s="22"/>
      <c r="B31" s="64" t="s">
        <v>12</v>
      </c>
      <c r="E31" s="21"/>
      <c r="F31" s="63">
        <v>23479</v>
      </c>
      <c r="H31" s="63">
        <v>21773</v>
      </c>
    </row>
    <row r="32" spans="1:8" ht="15.75" customHeight="1">
      <c r="A32" s="22"/>
      <c r="B32" s="25" t="s">
        <v>249</v>
      </c>
      <c r="E32" s="21"/>
      <c r="F32" s="26">
        <v>2403</v>
      </c>
      <c r="H32" s="26">
        <v>2097</v>
      </c>
    </row>
    <row r="33" spans="1:8" ht="10.5" customHeight="1">
      <c r="A33" s="22"/>
      <c r="E33" s="21"/>
      <c r="F33" s="63"/>
      <c r="G33" s="63"/>
      <c r="H33" s="63"/>
    </row>
    <row r="34" spans="5:8" ht="15.75" customHeight="1">
      <c r="E34" s="21"/>
      <c r="F34" s="26">
        <f>SUM(F27:F32)</f>
        <v>60297</v>
      </c>
      <c r="H34" s="26">
        <f>SUM(H27:H32)</f>
        <v>60230</v>
      </c>
    </row>
    <row r="35" spans="5:8" ht="15.75" customHeight="1">
      <c r="E35" s="21"/>
      <c r="F35" s="63"/>
      <c r="H35" s="63"/>
    </row>
    <row r="36" spans="1:8" ht="15.75" customHeight="1">
      <c r="A36" s="22"/>
      <c r="B36" s="25" t="s">
        <v>169</v>
      </c>
      <c r="E36" s="21"/>
      <c r="F36" s="63"/>
      <c r="H36" s="63"/>
    </row>
    <row r="37" spans="1:5" ht="15.75" customHeight="1">
      <c r="A37" s="61" t="s">
        <v>13</v>
      </c>
      <c r="C37" s="22"/>
      <c r="D37" s="22"/>
      <c r="E37" s="21"/>
    </row>
    <row r="38" spans="1:8" ht="15.75" customHeight="1">
      <c r="A38" s="22"/>
      <c r="B38" s="25" t="s">
        <v>14</v>
      </c>
      <c r="E38" s="21"/>
      <c r="F38" s="63">
        <v>2877</v>
      </c>
      <c r="H38" s="63">
        <v>2089</v>
      </c>
    </row>
    <row r="39" spans="1:8" ht="15.75" customHeight="1">
      <c r="A39" s="22"/>
      <c r="B39" s="64" t="s">
        <v>15</v>
      </c>
      <c r="D39" s="22"/>
      <c r="E39" s="21"/>
      <c r="F39" s="63">
        <v>1682</v>
      </c>
      <c r="H39" s="63">
        <v>873</v>
      </c>
    </row>
    <row r="40" spans="1:8" ht="15.75" customHeight="1">
      <c r="A40" s="22"/>
      <c r="B40" s="25" t="s">
        <v>16</v>
      </c>
      <c r="D40" s="22"/>
      <c r="E40" s="21"/>
      <c r="F40" s="63">
        <v>551</v>
      </c>
      <c r="H40" s="63">
        <v>798</v>
      </c>
    </row>
    <row r="41" spans="1:8" ht="15.75">
      <c r="A41" s="22"/>
      <c r="B41" s="25" t="s">
        <v>17</v>
      </c>
      <c r="E41" s="21"/>
      <c r="F41" s="26">
        <v>71</v>
      </c>
      <c r="H41" s="26">
        <v>1</v>
      </c>
    </row>
    <row r="42" spans="1:8" ht="10.5" customHeight="1">
      <c r="A42" s="22"/>
      <c r="B42" s="22"/>
      <c r="E42" s="21"/>
      <c r="F42" s="63"/>
      <c r="G42" s="63"/>
      <c r="H42" s="63"/>
    </row>
    <row r="43" spans="1:8" ht="15.75" customHeight="1">
      <c r="A43" s="22"/>
      <c r="B43" s="22"/>
      <c r="E43" s="21"/>
      <c r="F43" s="26">
        <f>SUM(F38:F42)</f>
        <v>5181</v>
      </c>
      <c r="H43" s="26">
        <f>SUM(H38:H42)</f>
        <v>3761</v>
      </c>
    </row>
    <row r="44" spans="1:8" ht="15.75" customHeight="1">
      <c r="A44" s="22"/>
      <c r="B44" s="22"/>
      <c r="E44" s="21"/>
      <c r="F44" s="63"/>
      <c r="H44" s="63"/>
    </row>
    <row r="45" spans="1:8" ht="15.75" customHeight="1">
      <c r="A45" s="22"/>
      <c r="B45" s="22"/>
      <c r="E45" s="21"/>
      <c r="F45" s="63"/>
      <c r="H45" s="63"/>
    </row>
    <row r="46" spans="1:8" ht="15.75" customHeight="1">
      <c r="A46" s="65" t="s">
        <v>18</v>
      </c>
      <c r="E46" s="21"/>
      <c r="F46" s="66">
        <f>F34-F43</f>
        <v>55116</v>
      </c>
      <c r="H46" s="66">
        <f>H34-H43</f>
        <v>56469</v>
      </c>
    </row>
    <row r="47" spans="1:8" ht="15.75" customHeight="1">
      <c r="A47" s="65"/>
      <c r="E47" s="21"/>
      <c r="F47" s="67"/>
      <c r="H47" s="67"/>
    </row>
    <row r="48" spans="1:8" ht="15.75" customHeight="1">
      <c r="A48" s="65"/>
      <c r="E48" s="21"/>
      <c r="F48" s="67"/>
      <c r="H48" s="67"/>
    </row>
    <row r="49" spans="1:8" ht="15.75" customHeight="1">
      <c r="A49" s="132" t="s">
        <v>161</v>
      </c>
      <c r="B49" s="132"/>
      <c r="E49" s="21"/>
      <c r="F49" s="67"/>
      <c r="H49" s="67"/>
    </row>
    <row r="50" spans="1:8" ht="15.75" customHeight="1">
      <c r="A50" s="133" t="s">
        <v>191</v>
      </c>
      <c r="B50" s="134"/>
      <c r="E50" s="21"/>
      <c r="F50" s="67"/>
      <c r="H50" s="98" t="s">
        <v>46</v>
      </c>
    </row>
    <row r="51" spans="1:8" ht="15.75" customHeight="1">
      <c r="A51" s="65"/>
      <c r="E51" s="21"/>
      <c r="F51" s="67"/>
      <c r="H51" s="67"/>
    </row>
    <row r="52" spans="1:8" ht="15.75" customHeight="1">
      <c r="A52" s="65"/>
      <c r="E52" s="21"/>
      <c r="F52" s="67"/>
      <c r="H52" s="67"/>
    </row>
    <row r="53" spans="1:8" ht="15.75" customHeight="1">
      <c r="A53" s="65"/>
      <c r="E53" s="21"/>
      <c r="F53" s="6" t="s">
        <v>69</v>
      </c>
      <c r="G53" s="22"/>
      <c r="H53" s="6" t="s">
        <v>70</v>
      </c>
    </row>
    <row r="54" spans="1:8" ht="15.75">
      <c r="A54" s="22"/>
      <c r="B54" s="22"/>
      <c r="C54" s="22"/>
      <c r="D54" s="22"/>
      <c r="E54" s="21"/>
      <c r="F54" s="6" t="s">
        <v>140</v>
      </c>
      <c r="G54" s="22"/>
      <c r="H54" s="6" t="s">
        <v>140</v>
      </c>
    </row>
    <row r="55" spans="1:8" ht="15.75">
      <c r="A55" s="43"/>
      <c r="E55" s="57"/>
      <c r="F55" s="58" t="s">
        <v>290</v>
      </c>
      <c r="H55" s="58" t="s">
        <v>251</v>
      </c>
    </row>
    <row r="56" spans="5:8" ht="15.75">
      <c r="E56" s="59"/>
      <c r="F56" s="59" t="s">
        <v>51</v>
      </c>
      <c r="H56" s="59" t="s">
        <v>51</v>
      </c>
    </row>
    <row r="57" spans="5:8" ht="15.75">
      <c r="E57" s="59"/>
      <c r="F57" s="59"/>
      <c r="H57" s="59"/>
    </row>
    <row r="58" spans="5:8" ht="15.75">
      <c r="E58" s="59"/>
      <c r="F58" s="59"/>
      <c r="H58" s="59"/>
    </row>
    <row r="59" spans="1:8" ht="15.75">
      <c r="A59" s="61"/>
      <c r="E59" s="21"/>
      <c r="F59" s="67"/>
      <c r="H59" s="67"/>
    </row>
    <row r="60" spans="1:8" ht="15.75">
      <c r="A60" s="61" t="s">
        <v>19</v>
      </c>
      <c r="E60" s="21"/>
      <c r="F60" s="26">
        <f>F24+F46</f>
        <v>92466</v>
      </c>
      <c r="H60" s="26">
        <f>H24+H46</f>
        <v>93612</v>
      </c>
    </row>
    <row r="61" ht="15.75">
      <c r="E61" s="21"/>
    </row>
    <row r="62" spans="1:8" ht="15.75">
      <c r="A62" s="65" t="s">
        <v>264</v>
      </c>
      <c r="B62" s="68"/>
      <c r="E62" s="21"/>
      <c r="F62" s="63"/>
      <c r="G62" s="63"/>
      <c r="H62" s="63"/>
    </row>
    <row r="63" spans="1:8" ht="15.75">
      <c r="A63" s="65"/>
      <c r="B63" s="64" t="s">
        <v>260</v>
      </c>
      <c r="E63" s="21"/>
      <c r="F63" s="63">
        <v>-14</v>
      </c>
      <c r="G63" s="63"/>
      <c r="H63" s="63">
        <v>-15</v>
      </c>
    </row>
    <row r="64" spans="1:8" ht="15.75">
      <c r="A64" s="22"/>
      <c r="B64" s="64" t="s">
        <v>194</v>
      </c>
      <c r="E64" s="21"/>
      <c r="F64" s="26">
        <v>-2337</v>
      </c>
      <c r="H64" s="26">
        <v>-2400</v>
      </c>
    </row>
    <row r="65" spans="1:8" ht="10.5" customHeight="1">
      <c r="A65" s="22"/>
      <c r="B65" s="64"/>
      <c r="E65" s="21"/>
      <c r="F65" s="63"/>
      <c r="G65" s="63"/>
      <c r="H65" s="63"/>
    </row>
    <row r="66" spans="1:8" ht="15.75">
      <c r="A66" s="22"/>
      <c r="B66" s="64"/>
      <c r="E66" s="21"/>
      <c r="F66" s="26">
        <f>SUM(F63:F64)</f>
        <v>-2351</v>
      </c>
      <c r="H66" s="26">
        <f>SUM(H63:H64)</f>
        <v>-2415</v>
      </c>
    </row>
    <row r="67" spans="5:8" ht="15.75">
      <c r="E67" s="21"/>
      <c r="F67" s="63"/>
      <c r="H67" s="63"/>
    </row>
    <row r="68" spans="1:8" ht="15.75">
      <c r="A68" s="69" t="s">
        <v>71</v>
      </c>
      <c r="E68" s="21"/>
      <c r="F68" s="63">
        <f>+F60+F66</f>
        <v>90115</v>
      </c>
      <c r="H68" s="63">
        <f>+H60+H66</f>
        <v>91197</v>
      </c>
    </row>
    <row r="69" spans="5:8" s="22" customFormat="1" ht="15.75">
      <c r="E69" s="21"/>
      <c r="F69" s="70"/>
      <c r="H69" s="70"/>
    </row>
    <row r="70" spans="1:8" ht="15.75">
      <c r="A70" s="65" t="s">
        <v>72</v>
      </c>
      <c r="E70" s="21"/>
      <c r="F70" s="26">
        <v>-1834</v>
      </c>
      <c r="H70" s="26">
        <v>-1782</v>
      </c>
    </row>
    <row r="71" spans="1:8" ht="10.5" customHeight="1">
      <c r="A71" s="25" t="s">
        <v>170</v>
      </c>
      <c r="E71" s="21"/>
      <c r="F71" s="37"/>
      <c r="H71" s="37"/>
    </row>
    <row r="72" spans="1:8" ht="16.5" thickBot="1">
      <c r="A72" s="61" t="s">
        <v>73</v>
      </c>
      <c r="E72" s="21"/>
      <c r="F72" s="38">
        <f>SUM(F68:F71)</f>
        <v>88281</v>
      </c>
      <c r="H72" s="38">
        <f>SUM(H68:H71)</f>
        <v>89415</v>
      </c>
    </row>
    <row r="73" ht="16.5" thickTop="1">
      <c r="E73" s="21"/>
    </row>
    <row r="74" ht="15.75">
      <c r="E74" s="21"/>
    </row>
    <row r="75" ht="15.75">
      <c r="E75" s="21"/>
    </row>
    <row r="76" spans="2:8" ht="15.75">
      <c r="B76" s="61" t="s">
        <v>74</v>
      </c>
      <c r="E76" s="21"/>
      <c r="F76" s="63"/>
      <c r="H76" s="63"/>
    </row>
    <row r="77" spans="5:6" ht="15.75">
      <c r="E77" s="21"/>
      <c r="F77" s="62"/>
    </row>
    <row r="78" spans="1:6" ht="15.75">
      <c r="A78" s="61" t="s">
        <v>75</v>
      </c>
      <c r="E78" s="21"/>
      <c r="F78" s="62"/>
    </row>
    <row r="79" spans="1:8" ht="15.75">
      <c r="A79" s="22"/>
      <c r="B79" s="25" t="s">
        <v>76</v>
      </c>
      <c r="E79" s="21"/>
      <c r="F79" s="63">
        <v>60800</v>
      </c>
      <c r="H79" s="63">
        <v>60800</v>
      </c>
    </row>
    <row r="80" spans="2:8" ht="15.75">
      <c r="B80" s="25" t="s">
        <v>77</v>
      </c>
      <c r="E80" s="21"/>
      <c r="F80" s="63">
        <v>789</v>
      </c>
      <c r="H80" s="63">
        <f>2287-1498</f>
        <v>789</v>
      </c>
    </row>
    <row r="81" spans="1:8" ht="15.75">
      <c r="A81" s="61"/>
      <c r="B81" s="25" t="s">
        <v>78</v>
      </c>
      <c r="E81" s="21"/>
      <c r="F81" s="63">
        <v>26692</v>
      </c>
      <c r="H81" s="63">
        <v>27826</v>
      </c>
    </row>
    <row r="82" spans="1:8" ht="10.5" customHeight="1">
      <c r="A82" s="63"/>
      <c r="E82" s="21"/>
      <c r="F82" s="71"/>
      <c r="H82" s="72"/>
    </row>
    <row r="83" spans="1:8" ht="16.5" thickBot="1">
      <c r="A83" s="61" t="s">
        <v>79</v>
      </c>
      <c r="E83" s="21"/>
      <c r="F83" s="38">
        <f>SUM(F79:F82)</f>
        <v>88281</v>
      </c>
      <c r="H83" s="38">
        <f>SUM(H79:H81)</f>
        <v>89415</v>
      </c>
    </row>
    <row r="84" ht="16.5" thickTop="1">
      <c r="E84" s="21"/>
    </row>
    <row r="85" spans="5:8" ht="15.75">
      <c r="E85" s="21"/>
      <c r="F85" s="59" t="s">
        <v>141</v>
      </c>
      <c r="H85" s="59" t="s">
        <v>141</v>
      </c>
    </row>
    <row r="86" spans="1:5" ht="15.75">
      <c r="A86" s="61" t="s">
        <v>80</v>
      </c>
      <c r="E86" s="21"/>
    </row>
    <row r="87" spans="1:8" ht="16.5" thickBot="1">
      <c r="A87" s="22"/>
      <c r="B87" s="25" t="s">
        <v>294</v>
      </c>
      <c r="F87" s="73">
        <f>(F83-F19)/F79</f>
        <v>1.4519901315789474</v>
      </c>
      <c r="H87" s="73">
        <f>(H83-H19)/H79</f>
        <v>1.470641447368421</v>
      </c>
    </row>
    <row r="88" ht="16.5" thickTop="1"/>
    <row r="93" spans="1:8" ht="15.75">
      <c r="A93" s="136" t="s">
        <v>363</v>
      </c>
      <c r="B93" s="136"/>
      <c r="C93" s="136"/>
      <c r="D93" s="136"/>
      <c r="E93" s="136"/>
      <c r="F93" s="136"/>
      <c r="G93" s="136"/>
      <c r="H93" s="136"/>
    </row>
    <row r="94" spans="1:8" ht="15.75">
      <c r="A94" s="136" t="s">
        <v>295</v>
      </c>
      <c r="B94" s="136"/>
      <c r="C94" s="136"/>
      <c r="D94" s="136"/>
      <c r="E94" s="136"/>
      <c r="F94" s="136"/>
      <c r="G94" s="136"/>
      <c r="H94" s="136"/>
    </row>
  </sheetData>
  <mergeCells count="7">
    <mergeCell ref="A93:H93"/>
    <mergeCell ref="A94:H94"/>
    <mergeCell ref="A1:B1"/>
    <mergeCell ref="A49:B49"/>
    <mergeCell ref="A50:B50"/>
    <mergeCell ref="A8:H8"/>
    <mergeCell ref="A2:B2"/>
  </mergeCells>
  <printOptions/>
  <pageMargins left="0.75" right="0.75" top="1" bottom="1" header="0.5" footer="0.5"/>
  <pageSetup firstPageNumber="2" useFirstPageNumber="1"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N58"/>
  <sheetViews>
    <sheetView tabSelected="1" workbookViewId="0" topLeftCell="A20">
      <selection activeCell="B29" sqref="B29"/>
    </sheetView>
  </sheetViews>
  <sheetFormatPr defaultColWidth="9.00390625" defaultRowHeight="15.75"/>
  <cols>
    <col min="1" max="1" width="2.125" style="0" customWidth="1"/>
    <col min="2" max="2" width="8.875" style="0" customWidth="1"/>
    <col min="3" max="3" width="3.75390625" style="0" customWidth="1"/>
    <col min="4" max="4" width="7.25390625" style="0" customWidth="1"/>
    <col min="5" max="5" width="12.625" style="0" customWidth="1"/>
    <col min="6" max="6" width="13.25390625" style="0" customWidth="1"/>
    <col min="7" max="7" width="8.25390625" style="0" customWidth="1"/>
    <col min="8" max="8" width="1.625" style="0" customWidth="1"/>
    <col min="9" max="9" width="8.00390625" style="0" customWidth="1"/>
    <col min="10" max="10" width="1.4921875" style="0" customWidth="1"/>
    <col min="11" max="11" width="8.50390625" style="0" customWidth="1"/>
    <col min="12" max="12" width="1.25" style="0" customWidth="1"/>
    <col min="13" max="13" width="10.625" style="0" customWidth="1"/>
  </cols>
  <sheetData>
    <row r="1" spans="1:2" ht="15.75">
      <c r="A1" s="132" t="s">
        <v>161</v>
      </c>
      <c r="B1" s="132"/>
    </row>
    <row r="2" spans="1:13" ht="15.75">
      <c r="A2" s="133" t="s">
        <v>191</v>
      </c>
      <c r="B2" s="134"/>
      <c r="M2" s="98" t="s">
        <v>47</v>
      </c>
    </row>
    <row r="3" ht="8.25" customHeight="1"/>
    <row r="4" spans="1:13" ht="15.75">
      <c r="A4" s="123" t="str">
        <f>+GBS!A5</f>
        <v>MINTYE INDUSTRIES BHD.</v>
      </c>
      <c r="B4" s="123"/>
      <c r="C4" s="123"/>
      <c r="D4" s="123"/>
      <c r="E4" s="123"/>
      <c r="F4" s="123"/>
      <c r="G4" s="123"/>
      <c r="H4" s="123"/>
      <c r="I4" s="123"/>
      <c r="J4" s="123"/>
      <c r="K4" s="123"/>
      <c r="L4" s="123"/>
      <c r="M4" s="123"/>
    </row>
    <row r="5" spans="1:13" ht="15.75">
      <c r="A5" s="124" t="s">
        <v>68</v>
      </c>
      <c r="B5" s="124"/>
      <c r="C5" s="124"/>
      <c r="D5" s="124"/>
      <c r="E5" s="124"/>
      <c r="F5" s="124"/>
      <c r="G5" s="124"/>
      <c r="H5" s="124"/>
      <c r="I5" s="124"/>
      <c r="J5" s="124"/>
      <c r="K5" s="124"/>
      <c r="L5" s="124"/>
      <c r="M5" s="124"/>
    </row>
    <row r="6" ht="7.5" customHeight="1"/>
    <row r="7" spans="1:13" ht="15.75">
      <c r="A7" s="123" t="s">
        <v>81</v>
      </c>
      <c r="B7" s="123"/>
      <c r="C7" s="123"/>
      <c r="D7" s="123"/>
      <c r="E7" s="123"/>
      <c r="F7" s="123"/>
      <c r="G7" s="123"/>
      <c r="H7" s="123"/>
      <c r="I7" s="123"/>
      <c r="J7" s="123"/>
      <c r="K7" s="123"/>
      <c r="L7" s="123"/>
      <c r="M7" s="123"/>
    </row>
    <row r="8" ht="9" customHeight="1"/>
    <row r="9" spans="7:13" ht="15.75">
      <c r="G9" s="125" t="s">
        <v>225</v>
      </c>
      <c r="H9" s="125"/>
      <c r="I9" s="125"/>
      <c r="K9" s="125" t="s">
        <v>226</v>
      </c>
      <c r="L9" s="125"/>
      <c r="M9" s="125"/>
    </row>
    <row r="10" spans="1:13" ht="15.75">
      <c r="A10" s="4"/>
      <c r="F10" s="4"/>
      <c r="G10" s="125" t="s">
        <v>83</v>
      </c>
      <c r="H10" s="125"/>
      <c r="I10" s="125"/>
      <c r="J10" s="4"/>
      <c r="K10" s="125" t="s">
        <v>83</v>
      </c>
      <c r="L10" s="125"/>
      <c r="M10" s="125"/>
    </row>
    <row r="11" spans="6:13" ht="12.75" customHeight="1">
      <c r="F11" s="4"/>
      <c r="G11" s="138" t="s">
        <v>296</v>
      </c>
      <c r="H11" s="138"/>
      <c r="I11" s="138"/>
      <c r="J11" s="4"/>
      <c r="K11" s="138" t="s">
        <v>296</v>
      </c>
      <c r="L11" s="138"/>
      <c r="M11" s="138"/>
    </row>
    <row r="12" spans="7:13" ht="15.75">
      <c r="G12" s="30">
        <v>2004</v>
      </c>
      <c r="H12" s="30"/>
      <c r="I12" s="30">
        <v>2003</v>
      </c>
      <c r="J12" s="30"/>
      <c r="K12" s="30">
        <v>2004</v>
      </c>
      <c r="L12" s="30"/>
      <c r="M12" s="30">
        <v>2003</v>
      </c>
    </row>
    <row r="13" spans="6:13" ht="15.75">
      <c r="F13" s="6"/>
      <c r="G13" s="6" t="s">
        <v>51</v>
      </c>
      <c r="H13" s="6"/>
      <c r="I13" s="6" t="s">
        <v>51</v>
      </c>
      <c r="J13" s="6"/>
      <c r="K13" s="6" t="s">
        <v>51</v>
      </c>
      <c r="L13" s="6"/>
      <c r="M13" s="6" t="s">
        <v>51</v>
      </c>
    </row>
    <row r="14" ht="15.75">
      <c r="A14" s="4" t="s">
        <v>38</v>
      </c>
    </row>
    <row r="15" spans="1:9" ht="15.75">
      <c r="A15" s="10" t="s">
        <v>109</v>
      </c>
      <c r="B15" s="10"/>
      <c r="C15" s="9"/>
      <c r="D15" s="9"/>
      <c r="E15" s="9"/>
      <c r="F15" s="12"/>
      <c r="G15" s="11"/>
      <c r="H15" s="11"/>
      <c r="I15" s="11"/>
    </row>
    <row r="16" spans="2:13" ht="15.75">
      <c r="B16" s="9" t="s">
        <v>20</v>
      </c>
      <c r="C16" s="9"/>
      <c r="D16" s="9"/>
      <c r="E16" s="9"/>
      <c r="F16" s="9"/>
      <c r="G16" s="11">
        <v>14720</v>
      </c>
      <c r="H16" s="11"/>
      <c r="I16" s="11">
        <v>11834</v>
      </c>
      <c r="K16" s="7">
        <v>14720</v>
      </c>
      <c r="L16" s="7"/>
      <c r="M16" s="7">
        <f>+I16</f>
        <v>11834</v>
      </c>
    </row>
    <row r="17" spans="1:13" ht="13.5" customHeight="1">
      <c r="A17" s="9"/>
      <c r="B17" s="9" t="s">
        <v>237</v>
      </c>
      <c r="C17" s="9"/>
      <c r="D17" s="9"/>
      <c r="E17" s="9"/>
      <c r="F17" s="9"/>
      <c r="G17" s="11"/>
      <c r="H17" s="11"/>
      <c r="I17" s="11"/>
      <c r="K17" s="7"/>
      <c r="L17" s="7"/>
      <c r="M17" s="7"/>
    </row>
    <row r="18" spans="1:13" ht="15.75">
      <c r="A18" s="10"/>
      <c r="B18" s="9" t="s">
        <v>21</v>
      </c>
      <c r="C18" s="9"/>
      <c r="D18" s="9"/>
      <c r="E18" s="9"/>
      <c r="F18" s="9"/>
      <c r="G18" s="8">
        <v>-10233</v>
      </c>
      <c r="H18" s="11"/>
      <c r="I18" s="8">
        <v>-8065</v>
      </c>
      <c r="K18" s="8">
        <f>+G18</f>
        <v>-10233</v>
      </c>
      <c r="L18" s="7"/>
      <c r="M18" s="8">
        <f>+I18</f>
        <v>-8065</v>
      </c>
    </row>
    <row r="19" spans="1:13" ht="7.5" customHeight="1">
      <c r="A19" s="9"/>
      <c r="B19" s="9"/>
      <c r="C19" s="9"/>
      <c r="D19" s="9"/>
      <c r="E19" s="9"/>
      <c r="F19" s="12"/>
      <c r="G19" s="11"/>
      <c r="H19" s="11"/>
      <c r="I19" s="11"/>
      <c r="K19" s="7"/>
      <c r="L19" s="7"/>
      <c r="M19" s="7"/>
    </row>
    <row r="20" spans="1:13" ht="15.75">
      <c r="A20" s="9"/>
      <c r="B20" s="9" t="s">
        <v>22</v>
      </c>
      <c r="C20" s="9"/>
      <c r="D20" s="9"/>
      <c r="E20" s="9"/>
      <c r="F20" s="12"/>
      <c r="G20" s="11">
        <f>+G16+G18</f>
        <v>4487</v>
      </c>
      <c r="H20" s="11"/>
      <c r="I20" s="11">
        <f>SUM(I15:I18)</f>
        <v>3769</v>
      </c>
      <c r="K20" s="11">
        <f>+K16+K18</f>
        <v>4487</v>
      </c>
      <c r="M20" s="11">
        <f>SUM(M15:M18)</f>
        <v>3769</v>
      </c>
    </row>
    <row r="21" spans="1:13" ht="8.25" customHeight="1">
      <c r="A21" s="9"/>
      <c r="B21" s="9"/>
      <c r="C21" s="9"/>
      <c r="D21" s="9"/>
      <c r="E21" s="9"/>
      <c r="F21" s="12"/>
      <c r="G21" s="13"/>
      <c r="H21" s="11"/>
      <c r="I21" s="11"/>
      <c r="K21" s="7"/>
      <c r="L21" s="7"/>
      <c r="M21" s="7"/>
    </row>
    <row r="22" spans="1:13" ht="15.75">
      <c r="A22" s="9"/>
      <c r="B22" s="9" t="s">
        <v>23</v>
      </c>
      <c r="C22" s="9"/>
      <c r="D22" s="9"/>
      <c r="E22" s="9"/>
      <c r="F22" s="12"/>
      <c r="G22" s="8">
        <v>302</v>
      </c>
      <c r="H22" s="11"/>
      <c r="I22" s="8">
        <v>223</v>
      </c>
      <c r="K22" s="8">
        <f>+G22</f>
        <v>302</v>
      </c>
      <c r="L22" s="7"/>
      <c r="M22" s="8">
        <f>+I22</f>
        <v>223</v>
      </c>
    </row>
    <row r="23" spans="1:13" ht="15" customHeight="1">
      <c r="A23" s="9"/>
      <c r="B23" s="9"/>
      <c r="C23" s="9"/>
      <c r="D23" s="9"/>
      <c r="E23" s="9"/>
      <c r="F23" s="9"/>
      <c r="G23" s="11">
        <f>SUM(G20:G22)</f>
        <v>4789</v>
      </c>
      <c r="H23" s="11"/>
      <c r="I23" s="11">
        <f>SUM(I20:I22)</f>
        <v>3992</v>
      </c>
      <c r="K23" s="7">
        <f>SUM(K20:K22)</f>
        <v>4789</v>
      </c>
      <c r="L23" s="7"/>
      <c r="M23" s="7">
        <f>SUM(M20:M22)</f>
        <v>3992</v>
      </c>
    </row>
    <row r="24" spans="1:13" ht="13.5" customHeight="1">
      <c r="A24" s="9"/>
      <c r="B24" s="9" t="s">
        <v>237</v>
      </c>
      <c r="C24" s="9"/>
      <c r="D24" s="9"/>
      <c r="E24" s="9"/>
      <c r="F24" s="9"/>
      <c r="G24" s="11"/>
      <c r="H24" s="11"/>
      <c r="I24" s="11"/>
      <c r="K24" s="7"/>
      <c r="L24" s="7"/>
      <c r="M24" s="7"/>
    </row>
    <row r="25" spans="1:13" ht="15.75">
      <c r="A25" s="10" t="s">
        <v>188</v>
      </c>
      <c r="B25" s="9"/>
      <c r="C25" s="9"/>
      <c r="D25" s="9"/>
      <c r="E25" s="9"/>
      <c r="F25" s="9"/>
      <c r="G25" s="11"/>
      <c r="H25" s="11"/>
      <c r="I25" s="11"/>
      <c r="K25" s="7"/>
      <c r="L25" s="7"/>
      <c r="M25" s="7"/>
    </row>
    <row r="26" spans="2:13" ht="15.75">
      <c r="B26" s="9" t="s">
        <v>24</v>
      </c>
      <c r="C26" s="9"/>
      <c r="D26" s="9"/>
      <c r="E26" s="9"/>
      <c r="F26" s="12"/>
      <c r="G26" s="11">
        <v>-543</v>
      </c>
      <c r="H26" s="11"/>
      <c r="I26" s="11">
        <v>-401</v>
      </c>
      <c r="K26" s="7">
        <f>+G26</f>
        <v>-543</v>
      </c>
      <c r="L26" s="7"/>
      <c r="M26" s="7">
        <f>+I26</f>
        <v>-401</v>
      </c>
    </row>
    <row r="27" spans="2:13" ht="15.75" customHeight="1">
      <c r="B27" s="9" t="s">
        <v>386</v>
      </c>
      <c r="C27" s="9"/>
      <c r="D27" s="9" t="s">
        <v>402</v>
      </c>
      <c r="E27" s="9"/>
      <c r="F27" s="9"/>
      <c r="G27" s="11"/>
      <c r="H27" s="11"/>
      <c r="I27" s="11"/>
      <c r="K27" s="7"/>
      <c r="L27" s="7"/>
      <c r="M27" s="7"/>
    </row>
    <row r="28" spans="2:13" ht="15.75">
      <c r="B28" s="9" t="s">
        <v>407</v>
      </c>
      <c r="C28" s="9"/>
      <c r="D28" s="9"/>
      <c r="E28" s="9"/>
      <c r="F28" s="9"/>
      <c r="G28" s="11">
        <v>-4520</v>
      </c>
      <c r="H28" s="11"/>
      <c r="I28" s="13">
        <v>-1111</v>
      </c>
      <c r="K28" s="7">
        <f>+G28</f>
        <v>-4520</v>
      </c>
      <c r="L28" s="7"/>
      <c r="M28" s="7">
        <f>+I28</f>
        <v>-1111</v>
      </c>
    </row>
    <row r="29" spans="2:13" ht="15.75">
      <c r="B29" s="14" t="s">
        <v>25</v>
      </c>
      <c r="C29" s="9"/>
      <c r="D29" s="9"/>
      <c r="E29" s="9"/>
      <c r="F29" s="12"/>
      <c r="G29" s="13"/>
      <c r="H29" s="11"/>
      <c r="I29" s="13"/>
      <c r="K29" s="7"/>
      <c r="L29" s="7"/>
      <c r="M29" s="7"/>
    </row>
    <row r="30" spans="2:13" ht="15.75">
      <c r="B30" s="101" t="s">
        <v>241</v>
      </c>
      <c r="C30" s="9"/>
      <c r="D30" s="9"/>
      <c r="E30" s="9"/>
      <c r="F30" s="9"/>
      <c r="G30" s="8">
        <v>-18</v>
      </c>
      <c r="H30" s="11"/>
      <c r="I30" s="8">
        <v>-16</v>
      </c>
      <c r="K30" s="8">
        <f>+G30</f>
        <v>-18</v>
      </c>
      <c r="L30" s="7"/>
      <c r="M30" s="8">
        <f>+I30</f>
        <v>-16</v>
      </c>
    </row>
    <row r="31" spans="2:13" ht="9.75" customHeight="1">
      <c r="B31" s="101"/>
      <c r="C31" s="9"/>
      <c r="D31" s="9"/>
      <c r="E31" s="9"/>
      <c r="F31" s="9"/>
      <c r="G31" s="11"/>
      <c r="H31" s="11"/>
      <c r="I31" s="11"/>
      <c r="K31" s="11"/>
      <c r="L31" s="7"/>
      <c r="M31" s="11"/>
    </row>
    <row r="32" spans="1:13" ht="16.5" customHeight="1">
      <c r="A32" s="9"/>
      <c r="B32" s="75" t="s">
        <v>384</v>
      </c>
      <c r="C32" s="9"/>
      <c r="D32" s="9"/>
      <c r="E32" s="9"/>
      <c r="F32" s="9"/>
      <c r="G32" s="13">
        <f>SUM(G23:G30)</f>
        <v>-292</v>
      </c>
      <c r="H32" s="11"/>
      <c r="I32" s="13">
        <f>SUM(I23:I30)</f>
        <v>2464</v>
      </c>
      <c r="K32" s="13">
        <f>SUM(K23:K30)</f>
        <v>-292</v>
      </c>
      <c r="L32" s="7"/>
      <c r="M32" s="13">
        <f>SUM(M23:M30)</f>
        <v>2464</v>
      </c>
    </row>
    <row r="33" spans="1:13" ht="11.25" customHeight="1">
      <c r="A33" s="9"/>
      <c r="B33" s="75"/>
      <c r="C33" s="9"/>
      <c r="D33" s="9"/>
      <c r="E33" s="9"/>
      <c r="F33" s="9"/>
      <c r="G33" s="13"/>
      <c r="H33" s="11"/>
      <c r="I33" s="13"/>
      <c r="K33" s="13"/>
      <c r="L33" s="7"/>
      <c r="M33" s="13"/>
    </row>
    <row r="34" spans="1:13" ht="15.75">
      <c r="A34" s="15"/>
      <c r="B34" s="102" t="s">
        <v>230</v>
      </c>
      <c r="C34" s="9"/>
      <c r="D34" s="9"/>
      <c r="E34" s="9"/>
      <c r="F34" s="12"/>
      <c r="G34" s="8">
        <v>-3</v>
      </c>
      <c r="H34" s="11"/>
      <c r="I34" s="8">
        <v>-7</v>
      </c>
      <c r="K34" s="8">
        <f>+G34</f>
        <v>-3</v>
      </c>
      <c r="L34" s="7"/>
      <c r="M34" s="8">
        <f>+I34</f>
        <v>-7</v>
      </c>
    </row>
    <row r="35" spans="1:13" ht="8.25" customHeight="1">
      <c r="A35" s="15"/>
      <c r="B35" s="15"/>
      <c r="C35" s="9"/>
      <c r="D35" s="9"/>
      <c r="E35" s="9"/>
      <c r="F35" s="12"/>
      <c r="G35" s="11"/>
      <c r="H35" s="11"/>
      <c r="I35" s="11"/>
      <c r="K35" s="7"/>
      <c r="L35" s="7"/>
      <c r="M35" s="7"/>
    </row>
    <row r="36" spans="1:13" ht="15.75">
      <c r="A36" s="15"/>
      <c r="B36" s="15" t="s">
        <v>383</v>
      </c>
      <c r="C36" s="9"/>
      <c r="D36" s="9"/>
      <c r="E36" s="9"/>
      <c r="F36" s="12"/>
      <c r="G36" s="11">
        <f>+G32+G34</f>
        <v>-295</v>
      </c>
      <c r="H36" s="11"/>
      <c r="I36" s="11">
        <f>+I32+I34</f>
        <v>2457</v>
      </c>
      <c r="K36" s="11">
        <f>+K32+K34</f>
        <v>-295</v>
      </c>
      <c r="L36" s="7"/>
      <c r="M36" s="11">
        <f>+M32+M34</f>
        <v>2457</v>
      </c>
    </row>
    <row r="37" spans="1:13" ht="10.5" customHeight="1">
      <c r="A37" s="15"/>
      <c r="B37" s="15"/>
      <c r="C37" s="9"/>
      <c r="D37" s="9"/>
      <c r="E37" s="9"/>
      <c r="F37" s="12"/>
      <c r="G37" s="11"/>
      <c r="H37" s="11"/>
      <c r="I37" s="11"/>
      <c r="K37" s="7"/>
      <c r="L37" s="7"/>
      <c r="M37" s="7"/>
    </row>
    <row r="38" spans="1:13" ht="15.75">
      <c r="A38" s="15" t="s">
        <v>41</v>
      </c>
      <c r="B38" s="9"/>
      <c r="C38" s="9"/>
      <c r="D38" s="9"/>
      <c r="E38" s="9"/>
      <c r="F38" s="12"/>
      <c r="G38" s="8">
        <v>-44</v>
      </c>
      <c r="H38" s="11"/>
      <c r="I38" s="8">
        <v>173</v>
      </c>
      <c r="J38" s="9"/>
      <c r="K38" s="8">
        <f>+G38</f>
        <v>-44</v>
      </c>
      <c r="L38" s="11"/>
      <c r="M38" s="8">
        <f>+I38</f>
        <v>173</v>
      </c>
    </row>
    <row r="39" spans="1:13" ht="12.75" customHeight="1">
      <c r="A39" s="9"/>
      <c r="B39" s="9"/>
      <c r="C39" s="9"/>
      <c r="D39" s="9"/>
      <c r="E39" s="9"/>
      <c r="F39" s="12"/>
      <c r="G39" s="13"/>
      <c r="H39" s="11"/>
      <c r="I39" s="11"/>
      <c r="J39" s="9"/>
      <c r="K39" s="11"/>
      <c r="L39" s="11"/>
      <c r="M39" s="11"/>
    </row>
    <row r="40" spans="1:14" ht="15.75">
      <c r="A40" s="15" t="s">
        <v>382</v>
      </c>
      <c r="B40" s="9"/>
      <c r="C40" s="9"/>
      <c r="D40" s="9"/>
      <c r="E40" s="9"/>
      <c r="F40" s="9"/>
      <c r="G40" s="7">
        <f>+G36+G38</f>
        <v>-339</v>
      </c>
      <c r="H40" s="11"/>
      <c r="I40" s="7">
        <f>+I36+I38</f>
        <v>2630</v>
      </c>
      <c r="K40" s="7">
        <f>+K36+K38</f>
        <v>-339</v>
      </c>
      <c r="L40" s="7"/>
      <c r="M40" s="7">
        <f>+M36+M38</f>
        <v>2630</v>
      </c>
      <c r="N40" s="74"/>
    </row>
    <row r="41" spans="1:14" ht="16.5" customHeight="1">
      <c r="A41" s="15"/>
      <c r="B41" s="9" t="s">
        <v>237</v>
      </c>
      <c r="C41" s="9"/>
      <c r="D41" s="9"/>
      <c r="E41" s="9"/>
      <c r="F41" s="9"/>
      <c r="G41" s="7"/>
      <c r="H41" s="11"/>
      <c r="I41" s="7"/>
      <c r="K41" s="7"/>
      <c r="L41" s="7"/>
      <c r="M41" s="7"/>
      <c r="N41" s="74"/>
    </row>
    <row r="42" spans="1:13" ht="15.75">
      <c r="A42" s="15" t="s">
        <v>17</v>
      </c>
      <c r="B42" s="14"/>
      <c r="C42" s="9"/>
      <c r="D42" s="9"/>
      <c r="E42" s="9"/>
      <c r="F42" s="12"/>
      <c r="G42" s="8">
        <v>-743</v>
      </c>
      <c r="H42" s="11"/>
      <c r="I42" s="8">
        <v>-731</v>
      </c>
      <c r="K42" s="8">
        <f>+G42</f>
        <v>-743</v>
      </c>
      <c r="L42" s="7"/>
      <c r="M42" s="8">
        <f>+I42</f>
        <v>-731</v>
      </c>
    </row>
    <row r="43" spans="1:13" ht="6.75" customHeight="1">
      <c r="A43" s="9"/>
      <c r="B43" s="9"/>
      <c r="C43" s="9"/>
      <c r="D43" s="9"/>
      <c r="E43" s="9"/>
      <c r="F43" s="9"/>
      <c r="G43" s="11"/>
      <c r="H43" s="11"/>
      <c r="I43" s="11"/>
      <c r="K43" s="7"/>
      <c r="L43" s="7"/>
      <c r="M43" s="7"/>
    </row>
    <row r="44" spans="1:13" ht="15.75">
      <c r="A44" s="10" t="s">
        <v>381</v>
      </c>
      <c r="B44" s="9"/>
      <c r="C44" s="9"/>
      <c r="D44" s="9"/>
      <c r="E44" s="9"/>
      <c r="F44" s="9"/>
      <c r="G44" s="11">
        <f>SUM(G40:G42)</f>
        <v>-1082</v>
      </c>
      <c r="H44" s="11"/>
      <c r="I44" s="11">
        <f>SUM(I40:I42)</f>
        <v>1899</v>
      </c>
      <c r="K44" s="7">
        <f>SUM(K40:K42)</f>
        <v>-1082</v>
      </c>
      <c r="L44" s="7"/>
      <c r="M44" s="7">
        <f>SUM(M40:M42)</f>
        <v>1899</v>
      </c>
    </row>
    <row r="45" spans="1:13" ht="13.5" customHeight="1">
      <c r="A45" s="10"/>
      <c r="B45" s="9" t="s">
        <v>237</v>
      </c>
      <c r="C45" s="9"/>
      <c r="D45" s="9"/>
      <c r="E45" s="9"/>
      <c r="F45" s="9"/>
      <c r="G45" s="11"/>
      <c r="H45" s="11"/>
      <c r="I45" s="11"/>
      <c r="K45" s="7"/>
      <c r="L45" s="7"/>
      <c r="M45" s="7"/>
    </row>
    <row r="46" spans="1:13" ht="15.75">
      <c r="A46" s="15" t="s">
        <v>26</v>
      </c>
      <c r="B46" s="14"/>
      <c r="C46" s="9"/>
      <c r="D46" s="9"/>
      <c r="E46" s="9"/>
      <c r="F46" s="12"/>
      <c r="G46" s="8">
        <v>-52</v>
      </c>
      <c r="H46" s="11"/>
      <c r="I46" s="8">
        <v>-66</v>
      </c>
      <c r="K46" s="7">
        <f>+G46</f>
        <v>-52</v>
      </c>
      <c r="L46" s="7"/>
      <c r="M46" s="7">
        <f>+I46</f>
        <v>-66</v>
      </c>
    </row>
    <row r="47" spans="1:13" ht="8.25" customHeight="1">
      <c r="A47" s="9"/>
      <c r="B47" s="9"/>
      <c r="C47" s="9"/>
      <c r="D47" s="9"/>
      <c r="E47" s="9"/>
      <c r="F47" s="12"/>
      <c r="G47" s="11"/>
      <c r="H47" s="11"/>
      <c r="I47" s="11"/>
      <c r="K47" s="31"/>
      <c r="M47" s="31"/>
    </row>
    <row r="48" spans="1:13" ht="16.5" thickBot="1">
      <c r="A48" s="15" t="s">
        <v>380</v>
      </c>
      <c r="B48" s="9"/>
      <c r="C48" s="9"/>
      <c r="D48" s="9"/>
      <c r="E48" s="9"/>
      <c r="F48" s="12"/>
      <c r="G48" s="16">
        <f>SUM(G44:G46)</f>
        <v>-1134</v>
      </c>
      <c r="H48" s="11"/>
      <c r="I48" s="16">
        <f>SUM(I44:I46)</f>
        <v>1833</v>
      </c>
      <c r="K48" s="16">
        <f>SUM(K44:K46)</f>
        <v>-1134</v>
      </c>
      <c r="M48" s="16">
        <f>SUM(M44:M46)</f>
        <v>1833</v>
      </c>
    </row>
    <row r="49" spans="1:13" ht="7.5" customHeight="1" thickTop="1">
      <c r="A49" s="9"/>
      <c r="B49" s="9"/>
      <c r="C49" s="9"/>
      <c r="D49" s="9"/>
      <c r="E49" s="9"/>
      <c r="F49" s="12"/>
      <c r="G49" s="11"/>
      <c r="H49" s="11"/>
      <c r="I49" s="11"/>
      <c r="K49" s="7"/>
      <c r="L49" s="7"/>
      <c r="M49" s="7"/>
    </row>
    <row r="50" spans="1:13" ht="12.75" customHeight="1">
      <c r="A50" s="9"/>
      <c r="B50" s="9"/>
      <c r="C50" s="9"/>
      <c r="D50" s="9"/>
      <c r="E50" s="9"/>
      <c r="F50" s="104"/>
      <c r="G50" s="17" t="s">
        <v>28</v>
      </c>
      <c r="H50" s="11"/>
      <c r="I50" s="17" t="s">
        <v>28</v>
      </c>
      <c r="K50" s="17" t="s">
        <v>28</v>
      </c>
      <c r="M50" s="17" t="s">
        <v>28</v>
      </c>
    </row>
    <row r="51" spans="1:13" ht="15.75">
      <c r="A51" s="15" t="s">
        <v>252</v>
      </c>
      <c r="B51" s="9"/>
      <c r="C51" s="9"/>
      <c r="D51" s="9"/>
      <c r="E51" s="9"/>
      <c r="F51" s="12"/>
      <c r="G51" s="11"/>
      <c r="H51" s="11"/>
      <c r="I51" s="11"/>
      <c r="K51" s="7"/>
      <c r="L51" s="7"/>
      <c r="M51" s="7"/>
    </row>
    <row r="52" spans="1:13" ht="15.75">
      <c r="A52" s="15"/>
      <c r="B52" s="10" t="s">
        <v>84</v>
      </c>
      <c r="C52" s="9"/>
      <c r="D52" s="9"/>
      <c r="E52" s="9"/>
      <c r="F52" s="12"/>
      <c r="G52" s="11"/>
      <c r="H52" s="11"/>
      <c r="I52" s="11"/>
      <c r="K52" s="7"/>
      <c r="L52" s="7"/>
      <c r="M52" s="7"/>
    </row>
    <row r="53" spans="1:13" ht="15.75">
      <c r="A53" s="15"/>
      <c r="B53" s="9" t="s">
        <v>164</v>
      </c>
      <c r="C53" s="9"/>
      <c r="D53" s="9"/>
      <c r="E53" s="9"/>
      <c r="F53" s="12"/>
      <c r="G53" s="11"/>
      <c r="H53" s="11"/>
      <c r="I53" s="11"/>
      <c r="K53" s="7"/>
      <c r="L53" s="7"/>
      <c r="M53" s="7"/>
    </row>
    <row r="54" spans="1:13" ht="15.75">
      <c r="A54" s="9"/>
      <c r="B54" s="122" t="s">
        <v>396</v>
      </c>
      <c r="C54" s="9"/>
      <c r="D54" s="9"/>
      <c r="E54" s="9"/>
      <c r="F54" s="9"/>
      <c r="G54" s="18">
        <f>+G48/60800*100</f>
        <v>-1.8651315789473681</v>
      </c>
      <c r="H54" s="11"/>
      <c r="I54" s="18">
        <v>3.02</v>
      </c>
      <c r="K54" s="18">
        <f>+K48/60800*100</f>
        <v>-1.8651315789473681</v>
      </c>
      <c r="L54" s="7"/>
      <c r="M54" s="18">
        <v>3.02</v>
      </c>
    </row>
    <row r="55" spans="1:13" ht="16.5" thickBot="1">
      <c r="A55" s="9"/>
      <c r="B55" s="9" t="s">
        <v>215</v>
      </c>
      <c r="C55" s="9"/>
      <c r="D55" s="9"/>
      <c r="E55" s="9"/>
      <c r="F55" s="9"/>
      <c r="G55" s="19">
        <v>0</v>
      </c>
      <c r="H55" s="11"/>
      <c r="I55" s="19">
        <v>0</v>
      </c>
      <c r="K55" s="19">
        <v>0</v>
      </c>
      <c r="L55" s="7"/>
      <c r="M55" s="19">
        <v>0</v>
      </c>
    </row>
    <row r="56" spans="1:9" ht="7.5" customHeight="1" thickTop="1">
      <c r="A56" s="10"/>
      <c r="B56" s="9"/>
      <c r="C56" s="9"/>
      <c r="D56" s="9"/>
      <c r="E56" s="9"/>
      <c r="F56" s="9"/>
      <c r="G56" s="11"/>
      <c r="H56" s="11"/>
      <c r="I56" s="11"/>
    </row>
    <row r="57" spans="1:13" ht="15.75">
      <c r="A57" s="136" t="s">
        <v>364</v>
      </c>
      <c r="B57" s="136"/>
      <c r="C57" s="136"/>
      <c r="D57" s="136"/>
      <c r="E57" s="136"/>
      <c r="F57" s="136"/>
      <c r="G57" s="136"/>
      <c r="H57" s="136"/>
      <c r="I57" s="136"/>
      <c r="J57" s="136"/>
      <c r="K57" s="136"/>
      <c r="L57" s="136"/>
      <c r="M57" s="136"/>
    </row>
    <row r="58" spans="1:13" ht="15.75">
      <c r="A58" s="136" t="s">
        <v>295</v>
      </c>
      <c r="B58" s="136"/>
      <c r="C58" s="136"/>
      <c r="D58" s="136"/>
      <c r="E58" s="136"/>
      <c r="F58" s="136"/>
      <c r="G58" s="136"/>
      <c r="H58" s="136"/>
      <c r="I58" s="136"/>
      <c r="J58" s="136"/>
      <c r="K58" s="136"/>
      <c r="L58" s="136"/>
      <c r="M58" s="136"/>
    </row>
    <row r="59" ht="15.75" customHeight="1"/>
  </sheetData>
  <mergeCells count="13">
    <mergeCell ref="A58:M58"/>
    <mergeCell ref="K9:M9"/>
    <mergeCell ref="A1:B1"/>
    <mergeCell ref="A2:B2"/>
    <mergeCell ref="G11:I11"/>
    <mergeCell ref="K10:M10"/>
    <mergeCell ref="K11:M11"/>
    <mergeCell ref="A4:M4"/>
    <mergeCell ref="A5:M5"/>
    <mergeCell ref="A7:M7"/>
    <mergeCell ref="G10:I10"/>
    <mergeCell ref="G9:I9"/>
    <mergeCell ref="A57:M57"/>
  </mergeCells>
  <printOptions/>
  <pageMargins left="0.57" right="0.55" top="0.75" bottom="0.5" header="0.5" footer="0.5"/>
  <pageSetup firstPageNumber="4" useFirstPageNumber="1" horizontalDpi="180" verticalDpi="180" orientation="portrait" paperSize="9" scale="97" r:id="rId1"/>
</worksheet>
</file>

<file path=xl/worksheets/sheet6.xml><?xml version="1.0" encoding="utf-8"?>
<worksheet xmlns="http://schemas.openxmlformats.org/spreadsheetml/2006/main" xmlns:r="http://schemas.openxmlformats.org/officeDocument/2006/relationships">
  <dimension ref="A1:L48"/>
  <sheetViews>
    <sheetView workbookViewId="0" topLeftCell="A17">
      <selection activeCell="A24" sqref="A24"/>
    </sheetView>
  </sheetViews>
  <sheetFormatPr defaultColWidth="9.00390625" defaultRowHeight="15.75"/>
  <cols>
    <col min="1" max="1" width="2.25390625" style="9" customWidth="1"/>
    <col min="2" max="2" width="3.00390625" style="9" customWidth="1"/>
    <col min="3" max="3" width="6.50390625" style="9" customWidth="1"/>
    <col min="4" max="4" width="13.625" style="9" customWidth="1"/>
    <col min="5" max="5" width="7.25390625" style="9" customWidth="1"/>
    <col min="6" max="6" width="8.375" style="11" customWidth="1"/>
    <col min="7" max="7" width="0.875" style="11" customWidth="1"/>
    <col min="8" max="8" width="11.25390625" style="11" bestFit="1" customWidth="1"/>
    <col min="9" max="9" width="1.00390625" style="11" customWidth="1"/>
    <col min="10" max="10" width="11.75390625" style="11" bestFit="1" customWidth="1"/>
    <col min="11" max="11" width="1.00390625" style="11" customWidth="1"/>
    <col min="12" max="12" width="9.75390625" style="11" customWidth="1"/>
    <col min="13" max="16384" width="9.00390625" style="9" customWidth="1"/>
  </cols>
  <sheetData>
    <row r="1" spans="1:3" ht="15.75">
      <c r="A1" s="140" t="s">
        <v>161</v>
      </c>
      <c r="B1" s="140"/>
      <c r="C1" s="140"/>
    </row>
    <row r="2" spans="1:12" ht="15.75">
      <c r="A2" s="133" t="s">
        <v>191</v>
      </c>
      <c r="B2" s="141"/>
      <c r="C2" s="134"/>
      <c r="L2" s="98" t="s">
        <v>48</v>
      </c>
    </row>
    <row r="3" spans="1:3" ht="15.75">
      <c r="A3" s="82"/>
      <c r="B3" s="82"/>
      <c r="C3" s="82"/>
    </row>
    <row r="4" spans="1:3" ht="15.75">
      <c r="A4" s="82"/>
      <c r="B4" s="82"/>
      <c r="C4" s="82"/>
    </row>
    <row r="5" spans="1:12" ht="15.75">
      <c r="A5" s="142" t="str">
        <f>+GIS!A4</f>
        <v>MINTYE INDUSTRIES BHD.</v>
      </c>
      <c r="B5" s="142"/>
      <c r="C5" s="142"/>
      <c r="D5" s="142"/>
      <c r="E5" s="142"/>
      <c r="F5" s="142"/>
      <c r="G5" s="142"/>
      <c r="H5" s="142"/>
      <c r="I5" s="142"/>
      <c r="J5" s="142"/>
      <c r="K5" s="142"/>
      <c r="L5" s="142"/>
    </row>
    <row r="6" spans="1:12" ht="15.75">
      <c r="A6" s="143" t="s">
        <v>68</v>
      </c>
      <c r="B6" s="143"/>
      <c r="C6" s="143"/>
      <c r="D6" s="143"/>
      <c r="E6" s="143"/>
      <c r="F6" s="143"/>
      <c r="G6" s="143"/>
      <c r="H6" s="143"/>
      <c r="I6" s="143"/>
      <c r="J6" s="143"/>
      <c r="K6" s="143"/>
      <c r="L6" s="143"/>
    </row>
    <row r="8" spans="1:12" ht="15.75">
      <c r="A8" s="139" t="s">
        <v>179</v>
      </c>
      <c r="B8" s="139"/>
      <c r="C8" s="139"/>
      <c r="D8" s="139"/>
      <c r="E8" s="139"/>
      <c r="F8" s="139"/>
      <c r="G8" s="139"/>
      <c r="H8" s="139"/>
      <c r="I8" s="139"/>
      <c r="J8" s="139"/>
      <c r="K8" s="139"/>
      <c r="L8" s="139"/>
    </row>
    <row r="10" ht="15.75">
      <c r="H10" s="76" t="s">
        <v>31</v>
      </c>
    </row>
    <row r="11" spans="1:10" ht="15.75">
      <c r="A11" s="10"/>
      <c r="B11" s="10"/>
      <c r="H11" s="76" t="s">
        <v>32</v>
      </c>
      <c r="J11" s="77" t="s">
        <v>34</v>
      </c>
    </row>
    <row r="12" spans="1:10" ht="15.75">
      <c r="A12" s="10"/>
      <c r="B12" s="10"/>
      <c r="H12" s="76"/>
      <c r="J12" s="77"/>
    </row>
    <row r="13" spans="6:10" ht="15.75">
      <c r="F13" s="76" t="s">
        <v>29</v>
      </c>
      <c r="H13" s="76" t="s">
        <v>33</v>
      </c>
      <c r="J13" s="77" t="s">
        <v>35</v>
      </c>
    </row>
    <row r="14" spans="1:12" ht="15.75">
      <c r="A14" s="108" t="s">
        <v>69</v>
      </c>
      <c r="F14" s="78" t="s">
        <v>30</v>
      </c>
      <c r="G14" s="79"/>
      <c r="H14" s="80" t="s">
        <v>148</v>
      </c>
      <c r="I14" s="79"/>
      <c r="J14" s="80" t="s">
        <v>36</v>
      </c>
      <c r="K14" s="79"/>
      <c r="L14" s="78" t="s">
        <v>37</v>
      </c>
    </row>
    <row r="15" spans="5:12" ht="15.75">
      <c r="E15" s="20"/>
      <c r="F15" s="76" t="s">
        <v>51</v>
      </c>
      <c r="H15" s="76" t="s">
        <v>51</v>
      </c>
      <c r="J15" s="76" t="s">
        <v>51</v>
      </c>
      <c r="L15" s="76" t="s">
        <v>51</v>
      </c>
    </row>
    <row r="16" spans="1:12" ht="15.75">
      <c r="A16" s="108" t="s">
        <v>365</v>
      </c>
      <c r="F16" s="9"/>
      <c r="H16" s="76"/>
      <c r="J16" s="76"/>
      <c r="L16" s="76"/>
    </row>
    <row r="17" spans="2:6" ht="15.75">
      <c r="B17" s="108" t="s">
        <v>341</v>
      </c>
      <c r="F17" s="9"/>
    </row>
    <row r="18" spans="2:6" ht="15.75">
      <c r="B18" s="108"/>
      <c r="F18" s="9"/>
    </row>
    <row r="19" spans="1:12" ht="15.75">
      <c r="A19" s="10" t="s">
        <v>342</v>
      </c>
      <c r="B19" s="75"/>
      <c r="F19" s="11">
        <v>60800</v>
      </c>
      <c r="H19" s="11">
        <v>789</v>
      </c>
      <c r="J19" s="11">
        <v>27826</v>
      </c>
      <c r="L19" s="11">
        <f>SUM(F19:J19)</f>
        <v>89415</v>
      </c>
    </row>
    <row r="20" spans="1:2" ht="15.75">
      <c r="A20" s="10"/>
      <c r="B20" s="14"/>
    </row>
    <row r="21" spans="1:12" ht="15.75" hidden="1">
      <c r="A21" s="24" t="s">
        <v>229</v>
      </c>
      <c r="B21" s="14"/>
      <c r="F21" s="11">
        <v>0</v>
      </c>
      <c r="H21" s="11">
        <v>0</v>
      </c>
      <c r="J21" s="11">
        <v>0</v>
      </c>
      <c r="L21" s="11">
        <f>SUM(F21:J21)</f>
        <v>0</v>
      </c>
    </row>
    <row r="22" spans="1:2" ht="15.75" hidden="1">
      <c r="A22" s="10"/>
      <c r="B22" s="14"/>
    </row>
    <row r="23" spans="1:12" ht="15.75">
      <c r="A23" s="14" t="s">
        <v>379</v>
      </c>
      <c r="B23" s="14"/>
      <c r="F23" s="8">
        <v>0</v>
      </c>
      <c r="H23" s="8">
        <v>0</v>
      </c>
      <c r="J23" s="8">
        <f>+GIS!K48</f>
        <v>-1134</v>
      </c>
      <c r="L23" s="11">
        <f>SUM(F23:J23)</f>
        <v>-1134</v>
      </c>
    </row>
    <row r="24" ht="10.5" customHeight="1">
      <c r="L24" s="31"/>
    </row>
    <row r="25" spans="1:12" ht="16.5" thickBot="1">
      <c r="A25" s="10" t="s">
        <v>335</v>
      </c>
      <c r="B25" s="10"/>
      <c r="F25" s="16">
        <f>SUM(F19:F23)</f>
        <v>60800</v>
      </c>
      <c r="H25" s="16">
        <f>SUM(H19:H23)</f>
        <v>789</v>
      </c>
      <c r="J25" s="16">
        <f>SUM(J19:J23)</f>
        <v>26692</v>
      </c>
      <c r="L25" s="16">
        <f>SUM(L19:L23)</f>
        <v>88281</v>
      </c>
    </row>
    <row r="26" ht="16.5" thickTop="1"/>
    <row r="28" ht="15.75">
      <c r="A28" s="108" t="s">
        <v>365</v>
      </c>
    </row>
    <row r="29" ht="15.75">
      <c r="B29" s="108" t="s">
        <v>344</v>
      </c>
    </row>
    <row r="30" ht="15.75">
      <c r="B30" s="108"/>
    </row>
    <row r="31" spans="1:12" ht="15.75">
      <c r="A31" s="10" t="s">
        <v>217</v>
      </c>
      <c r="B31" s="75"/>
      <c r="F31" s="11">
        <v>60800</v>
      </c>
      <c r="H31" s="11">
        <v>789</v>
      </c>
      <c r="J31" s="11">
        <v>23889</v>
      </c>
      <c r="L31" s="11">
        <f>SUM(F31:J31)</f>
        <v>85478</v>
      </c>
    </row>
    <row r="32" spans="1:2" ht="15.75">
      <c r="A32" s="10"/>
      <c r="B32" s="14"/>
    </row>
    <row r="33" spans="1:12" ht="15.75">
      <c r="A33" s="14" t="s">
        <v>178</v>
      </c>
      <c r="B33" s="14"/>
      <c r="F33" s="8">
        <v>0</v>
      </c>
      <c r="H33" s="8">
        <v>0</v>
      </c>
      <c r="J33" s="8">
        <f>+GIS!M48</f>
        <v>1833</v>
      </c>
      <c r="L33" s="8">
        <f>SUM(F33:J33)</f>
        <v>1833</v>
      </c>
    </row>
    <row r="34" spans="1:2" ht="10.5" customHeight="1">
      <c r="A34" s="14"/>
      <c r="B34" s="14"/>
    </row>
    <row r="35" spans="1:12" ht="16.5" thickBot="1">
      <c r="A35" s="10" t="s">
        <v>343</v>
      </c>
      <c r="B35" s="10"/>
      <c r="F35" s="16">
        <f>SUM(F31:F33)</f>
        <v>60800</v>
      </c>
      <c r="H35" s="16">
        <f>SUM(H31:H33)</f>
        <v>789</v>
      </c>
      <c r="J35" s="16">
        <f>SUM(J31:J33)</f>
        <v>25722</v>
      </c>
      <c r="L35" s="16">
        <f>SUM(L31:L33)</f>
        <v>87311</v>
      </c>
    </row>
    <row r="36" ht="16.5" thickTop="1"/>
    <row r="47" spans="1:12" ht="15.75">
      <c r="A47" s="136" t="s">
        <v>366</v>
      </c>
      <c r="B47" s="136"/>
      <c r="C47" s="136"/>
      <c r="D47" s="136"/>
      <c r="E47" s="136"/>
      <c r="F47" s="136"/>
      <c r="G47" s="136"/>
      <c r="H47" s="136"/>
      <c r="I47" s="136"/>
      <c r="J47" s="136"/>
      <c r="K47" s="136"/>
      <c r="L47" s="136"/>
    </row>
    <row r="48" spans="1:12" ht="15.75">
      <c r="A48" s="136" t="s">
        <v>297</v>
      </c>
      <c r="B48" s="136"/>
      <c r="C48" s="136"/>
      <c r="D48" s="136"/>
      <c r="E48" s="136"/>
      <c r="F48" s="136"/>
      <c r="G48" s="136"/>
      <c r="H48" s="136"/>
      <c r="I48" s="136"/>
      <c r="J48" s="136"/>
      <c r="K48" s="136"/>
      <c r="L48" s="136"/>
    </row>
  </sheetData>
  <mergeCells count="7">
    <mergeCell ref="A47:L47"/>
    <mergeCell ref="A48:L48"/>
    <mergeCell ref="A8:L8"/>
    <mergeCell ref="A1:C1"/>
    <mergeCell ref="A2:C2"/>
    <mergeCell ref="A5:L5"/>
    <mergeCell ref="A6:L6"/>
  </mergeCells>
  <printOptions/>
  <pageMargins left="0.75" right="0.75" top="1" bottom="1" header="0.5" footer="0.5"/>
  <pageSetup firstPageNumber="5" useFirstPageNumber="1"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J62"/>
  <sheetViews>
    <sheetView workbookViewId="0" topLeftCell="A1">
      <selection activeCell="I18" sqref="I18"/>
    </sheetView>
  </sheetViews>
  <sheetFormatPr defaultColWidth="9.00390625" defaultRowHeight="15.75"/>
  <cols>
    <col min="1" max="1" width="2.875" style="0" customWidth="1"/>
    <col min="2" max="2" width="2.75390625" style="0" customWidth="1"/>
    <col min="3" max="3" width="5.875" style="0" customWidth="1"/>
    <col min="4" max="4" width="23.625" style="0" customWidth="1"/>
    <col min="5" max="5" width="18.875" style="0" customWidth="1"/>
    <col min="6" max="6" width="2.625" style="0" customWidth="1"/>
    <col min="7" max="7" width="10.625" style="0" customWidth="1"/>
    <col min="8" max="8" width="2.625" style="0" customWidth="1"/>
    <col min="9" max="9" width="10.75390625" style="0" customWidth="1"/>
  </cols>
  <sheetData>
    <row r="1" spans="1:3" ht="15.75">
      <c r="A1" s="140" t="s">
        <v>161</v>
      </c>
      <c r="B1" s="140"/>
      <c r="C1" s="140"/>
    </row>
    <row r="2" spans="1:9" ht="15.75">
      <c r="A2" s="133" t="s">
        <v>191</v>
      </c>
      <c r="B2" s="141"/>
      <c r="C2" s="134"/>
      <c r="I2" s="98" t="s">
        <v>53</v>
      </c>
    </row>
    <row r="3" spans="1:9" ht="15.75">
      <c r="A3" s="82"/>
      <c r="B3" s="82"/>
      <c r="C3" s="82"/>
      <c r="I3" s="98"/>
    </row>
    <row r="4" spans="1:9" ht="15.75">
      <c r="A4" s="123" t="str">
        <f>+SES!A5</f>
        <v>MINTYE INDUSTRIES BHD.</v>
      </c>
      <c r="B4" s="123"/>
      <c r="C4" s="123"/>
      <c r="D4" s="123"/>
      <c r="E4" s="123"/>
      <c r="F4" s="123"/>
      <c r="G4" s="123"/>
      <c r="H4" s="123"/>
      <c r="I4" s="123"/>
    </row>
    <row r="5" spans="1:9" ht="15.75">
      <c r="A5" s="124" t="s">
        <v>68</v>
      </c>
      <c r="B5" s="124"/>
      <c r="C5" s="124"/>
      <c r="D5" s="124"/>
      <c r="E5" s="124"/>
      <c r="F5" s="124"/>
      <c r="G5" s="124"/>
      <c r="H5" s="124"/>
      <c r="I5" s="124"/>
    </row>
    <row r="6" spans="1:9" ht="15.75">
      <c r="A6" s="3"/>
      <c r="B6" s="3"/>
      <c r="C6" s="3"/>
      <c r="D6" s="3"/>
      <c r="E6" s="3"/>
      <c r="F6" s="3"/>
      <c r="G6" s="3"/>
      <c r="H6" s="3"/>
      <c r="I6" s="3"/>
    </row>
    <row r="7" spans="1:9" ht="15.75">
      <c r="A7" s="125" t="s">
        <v>165</v>
      </c>
      <c r="B7" s="125"/>
      <c r="C7" s="125"/>
      <c r="D7" s="125"/>
      <c r="E7" s="125"/>
      <c r="F7" s="125"/>
      <c r="G7" s="125"/>
      <c r="H7" s="125"/>
      <c r="I7" s="125"/>
    </row>
    <row r="8" spans="1:9" ht="15.75">
      <c r="A8" s="6"/>
      <c r="B8" s="6"/>
      <c r="C8" s="6"/>
      <c r="D8" s="6"/>
      <c r="E8" s="6"/>
      <c r="F8" s="6"/>
      <c r="G8" s="125" t="s">
        <v>226</v>
      </c>
      <c r="H8" s="125"/>
      <c r="I8" s="125"/>
    </row>
    <row r="9" spans="1:9" ht="15.75">
      <c r="A9" s="35"/>
      <c r="B9" s="35"/>
      <c r="C9" s="35"/>
      <c r="D9" s="35"/>
      <c r="E9" s="35"/>
      <c r="F9" s="35"/>
      <c r="G9" s="125" t="s">
        <v>83</v>
      </c>
      <c r="H9" s="125"/>
      <c r="I9" s="125"/>
    </row>
    <row r="10" spans="1:9" ht="15.75">
      <c r="A10" s="5"/>
      <c r="B10" s="35"/>
      <c r="C10" s="35"/>
      <c r="D10" s="35"/>
      <c r="E10" s="35"/>
      <c r="F10" s="35"/>
      <c r="G10" s="138" t="s">
        <v>296</v>
      </c>
      <c r="H10" s="138"/>
      <c r="I10" s="138"/>
    </row>
    <row r="11" spans="1:9" ht="15.75">
      <c r="A11" s="5"/>
      <c r="B11" s="35"/>
      <c r="C11" s="35"/>
      <c r="D11" s="35"/>
      <c r="E11" s="35"/>
      <c r="F11" s="35"/>
      <c r="G11" s="30">
        <v>2004</v>
      </c>
      <c r="H11" s="30"/>
      <c r="I11" s="30">
        <v>2003</v>
      </c>
    </row>
    <row r="12" spans="1:9" ht="14.25" customHeight="1">
      <c r="A12" s="35"/>
      <c r="B12" s="35"/>
      <c r="C12" s="35"/>
      <c r="D12" s="35"/>
      <c r="E12" s="35"/>
      <c r="F12" s="35"/>
      <c r="G12" s="6" t="s">
        <v>51</v>
      </c>
      <c r="H12" s="6"/>
      <c r="I12" s="6" t="s">
        <v>51</v>
      </c>
    </row>
    <row r="13" ht="15.75">
      <c r="A13" s="4" t="s">
        <v>38</v>
      </c>
    </row>
    <row r="14" spans="2:9" ht="15.75">
      <c r="B14" t="s">
        <v>39</v>
      </c>
      <c r="I14" s="7"/>
    </row>
    <row r="15" spans="3:9" ht="15.75">
      <c r="C15" t="s">
        <v>221</v>
      </c>
      <c r="I15" s="7"/>
    </row>
    <row r="16" spans="3:9" ht="15.75">
      <c r="C16" t="s">
        <v>238</v>
      </c>
      <c r="G16" s="11">
        <v>3478</v>
      </c>
      <c r="H16" s="11"/>
      <c r="I16" s="81">
        <v>2370</v>
      </c>
    </row>
    <row r="17" spans="3:9" ht="15.75">
      <c r="C17" t="s">
        <v>242</v>
      </c>
      <c r="G17" s="11"/>
      <c r="H17" s="11"/>
      <c r="I17" s="7"/>
    </row>
    <row r="18" spans="3:9" ht="15.75">
      <c r="C18" t="s">
        <v>243</v>
      </c>
      <c r="G18" s="11">
        <v>14</v>
      </c>
      <c r="H18" s="11"/>
      <c r="I18" s="7">
        <v>2</v>
      </c>
    </row>
    <row r="19" spans="3:9" ht="15.75">
      <c r="C19" t="s">
        <v>276</v>
      </c>
      <c r="G19" s="8">
        <v>161</v>
      </c>
      <c r="H19" s="11"/>
      <c r="I19" s="8">
        <v>155</v>
      </c>
    </row>
    <row r="20" spans="7:9" ht="4.5" customHeight="1">
      <c r="G20" s="11"/>
      <c r="H20" s="11"/>
      <c r="I20" s="7"/>
    </row>
    <row r="21" spans="3:9" ht="15.75">
      <c r="C21" t="s">
        <v>265</v>
      </c>
      <c r="G21" s="7">
        <f>+G16+G18+G19</f>
        <v>3653</v>
      </c>
      <c r="H21" s="7"/>
      <c r="I21" s="7">
        <f>+I16+I18+I19</f>
        <v>2527</v>
      </c>
    </row>
    <row r="22" spans="7:9" ht="6.75" customHeight="1">
      <c r="G22" s="7"/>
      <c r="H22" s="7"/>
      <c r="I22" s="7"/>
    </row>
    <row r="23" spans="3:9" ht="15.75">
      <c r="C23" t="s">
        <v>213</v>
      </c>
      <c r="G23" s="8">
        <v>-3</v>
      </c>
      <c r="H23" s="11"/>
      <c r="I23" s="8">
        <v>-7</v>
      </c>
    </row>
    <row r="24" spans="7:9" ht="4.5" customHeight="1">
      <c r="G24" s="11"/>
      <c r="H24" s="11"/>
      <c r="I24" s="11"/>
    </row>
    <row r="25" spans="3:9" ht="15.75">
      <c r="C25" t="s">
        <v>277</v>
      </c>
      <c r="G25" s="7">
        <f>+G21+G23</f>
        <v>3650</v>
      </c>
      <c r="H25" s="7"/>
      <c r="I25" s="7">
        <f>+I21+I23</f>
        <v>2520</v>
      </c>
    </row>
    <row r="26" spans="7:9" ht="9" customHeight="1">
      <c r="G26" s="7"/>
      <c r="H26" s="7"/>
      <c r="I26" s="7"/>
    </row>
    <row r="27" spans="2:9" ht="15.75">
      <c r="B27" t="s">
        <v>214</v>
      </c>
      <c r="G27" s="8">
        <v>-94</v>
      </c>
      <c r="H27" s="11"/>
      <c r="I27" s="8">
        <v>-633</v>
      </c>
    </row>
    <row r="28" ht="10.5" customHeight="1">
      <c r="I28" s="7"/>
    </row>
    <row r="29" spans="4:10" ht="15.75">
      <c r="D29" s="4" t="s">
        <v>40</v>
      </c>
      <c r="G29" s="8">
        <f>SUM(G25:G27)</f>
        <v>3556</v>
      </c>
      <c r="H29" s="11"/>
      <c r="I29" s="8">
        <f>SUM(I25:I27)</f>
        <v>1887</v>
      </c>
      <c r="J29" s="74"/>
    </row>
    <row r="30" spans="4:10" ht="15.75">
      <c r="D30" s="4"/>
      <c r="G30" s="11"/>
      <c r="H30" s="11"/>
      <c r="I30" s="11"/>
      <c r="J30" s="74"/>
    </row>
    <row r="31" spans="1:9" ht="15.75">
      <c r="A31" s="4" t="s">
        <v>41</v>
      </c>
      <c r="G31" s="7"/>
      <c r="H31" s="7"/>
      <c r="I31" s="7"/>
    </row>
    <row r="32" spans="1:9" ht="15.75">
      <c r="A32" s="4"/>
      <c r="B32" s="105" t="s">
        <v>232</v>
      </c>
      <c r="G32" s="7">
        <v>-350</v>
      </c>
      <c r="H32" s="7"/>
      <c r="I32" s="7">
        <v>0</v>
      </c>
    </row>
    <row r="33" spans="2:9" ht="15.75">
      <c r="B33" t="s">
        <v>220</v>
      </c>
      <c r="G33" s="25">
        <v>-911</v>
      </c>
      <c r="H33" s="25"/>
      <c r="I33" s="7">
        <v>-210</v>
      </c>
    </row>
    <row r="34" spans="2:9" ht="15.75">
      <c r="B34" t="s">
        <v>345</v>
      </c>
      <c r="G34" s="25">
        <v>-141</v>
      </c>
      <c r="H34" s="25"/>
      <c r="I34" s="7">
        <v>0</v>
      </c>
    </row>
    <row r="35" spans="2:9" ht="15.75">
      <c r="B35" t="s">
        <v>218</v>
      </c>
      <c r="G35" s="7">
        <v>0</v>
      </c>
      <c r="H35" s="7"/>
      <c r="I35" s="7">
        <v>125</v>
      </c>
    </row>
    <row r="36" spans="2:9" ht="15.75">
      <c r="B36" t="s">
        <v>190</v>
      </c>
      <c r="G36" s="8">
        <v>0</v>
      </c>
      <c r="H36" s="11"/>
      <c r="I36" s="8">
        <v>21</v>
      </c>
    </row>
    <row r="37" spans="2:9" ht="15.75" hidden="1">
      <c r="B37" t="s">
        <v>261</v>
      </c>
      <c r="G37" s="109">
        <v>0</v>
      </c>
      <c r="H37" s="11"/>
      <c r="I37" s="11">
        <v>0</v>
      </c>
    </row>
    <row r="38" spans="2:9" ht="15.75" hidden="1">
      <c r="B38" t="s">
        <v>278</v>
      </c>
      <c r="G38" s="11">
        <v>0</v>
      </c>
      <c r="H38" s="11"/>
      <c r="I38" s="11">
        <v>0</v>
      </c>
    </row>
    <row r="39" spans="2:9" ht="15.75" hidden="1">
      <c r="B39" t="s">
        <v>279</v>
      </c>
      <c r="G39" s="8">
        <v>0</v>
      </c>
      <c r="H39" s="11"/>
      <c r="I39" s="8">
        <v>0</v>
      </c>
    </row>
    <row r="40" spans="4:9" ht="10.5" customHeight="1">
      <c r="D40" s="4"/>
      <c r="G40" s="7"/>
      <c r="H40" s="7"/>
      <c r="I40" s="7"/>
    </row>
    <row r="41" spans="4:10" ht="15.75">
      <c r="D41" s="4" t="s">
        <v>42</v>
      </c>
      <c r="G41" s="8">
        <f>SUM(G32:G40)</f>
        <v>-1402</v>
      </c>
      <c r="H41" s="11"/>
      <c r="I41" s="8">
        <f>SUM(I32:I40)</f>
        <v>-64</v>
      </c>
      <c r="J41" s="74"/>
    </row>
    <row r="42" spans="4:10" ht="15.75">
      <c r="D42" s="4"/>
      <c r="G42" s="11"/>
      <c r="H42" s="11"/>
      <c r="I42" s="11"/>
      <c r="J42" s="74"/>
    </row>
    <row r="43" spans="1:9" ht="15.75" hidden="1">
      <c r="A43" s="4" t="s">
        <v>233</v>
      </c>
      <c r="D43" s="4"/>
      <c r="G43" s="11"/>
      <c r="H43" s="11"/>
      <c r="I43" s="7"/>
    </row>
    <row r="44" spans="2:9" ht="15.75" hidden="1">
      <c r="B44" s="106" t="s">
        <v>234</v>
      </c>
      <c r="D44" s="4"/>
      <c r="G44" s="11">
        <v>0</v>
      </c>
      <c r="H44" s="11"/>
      <c r="I44" s="7">
        <v>0</v>
      </c>
    </row>
    <row r="45" spans="2:9" ht="15.75" hidden="1">
      <c r="B45" s="106" t="s">
        <v>245</v>
      </c>
      <c r="D45" s="4"/>
      <c r="G45" s="8">
        <v>0</v>
      </c>
      <c r="H45" s="11"/>
      <c r="I45" s="8">
        <v>0</v>
      </c>
    </row>
    <row r="46" spans="2:9" ht="7.5" customHeight="1" hidden="1">
      <c r="B46" s="106"/>
      <c r="D46" s="4"/>
      <c r="G46" s="11"/>
      <c r="H46" s="11"/>
      <c r="I46" s="7"/>
    </row>
    <row r="47" spans="4:9" ht="15.75" hidden="1">
      <c r="D47" s="4" t="s">
        <v>246</v>
      </c>
      <c r="G47" s="8">
        <f>+G44+G45</f>
        <v>0</v>
      </c>
      <c r="H47" s="11"/>
      <c r="I47" s="8">
        <f>+I44+I45</f>
        <v>0</v>
      </c>
    </row>
    <row r="48" spans="4:9" ht="8.25" customHeight="1" hidden="1">
      <c r="D48" s="4"/>
      <c r="G48" s="11"/>
      <c r="H48" s="11"/>
      <c r="I48" s="7"/>
    </row>
    <row r="49" spans="1:9" ht="15.75">
      <c r="A49" s="4" t="s">
        <v>186</v>
      </c>
      <c r="I49" s="7"/>
    </row>
    <row r="50" spans="2:9" ht="15.75">
      <c r="B50" t="s">
        <v>373</v>
      </c>
      <c r="G50" s="7">
        <f>+G29+G41+G47</f>
        <v>2154</v>
      </c>
      <c r="H50" s="7"/>
      <c r="I50" s="7">
        <f>+I29+I41+I47</f>
        <v>1823</v>
      </c>
    </row>
    <row r="51" spans="7:9" ht="15.75" customHeight="1">
      <c r="G51" s="7"/>
      <c r="H51" s="7"/>
      <c r="I51" s="7"/>
    </row>
    <row r="52" spans="2:9" ht="15.75" customHeight="1">
      <c r="B52" t="s">
        <v>262</v>
      </c>
      <c r="G52" s="8">
        <v>2</v>
      </c>
      <c r="H52" s="7"/>
      <c r="I52" s="8">
        <v>0</v>
      </c>
    </row>
    <row r="53" spans="7:9" ht="15.75" customHeight="1">
      <c r="G53" s="11"/>
      <c r="H53" s="11"/>
      <c r="I53" s="11"/>
    </row>
    <row r="54" spans="2:9" ht="15.75">
      <c r="B54" t="s">
        <v>370</v>
      </c>
      <c r="G54" s="11">
        <f>+G50+G52</f>
        <v>2156</v>
      </c>
      <c r="H54" s="9"/>
      <c r="I54" s="11">
        <f>+I50+I52</f>
        <v>1823</v>
      </c>
    </row>
    <row r="55" spans="7:9" ht="15.75">
      <c r="G55" s="11"/>
      <c r="H55" s="9"/>
      <c r="I55" s="11"/>
    </row>
    <row r="56" spans="2:9" ht="15.75">
      <c r="B56" t="s">
        <v>371</v>
      </c>
      <c r="G56" s="110">
        <v>23463</v>
      </c>
      <c r="H56" s="9"/>
      <c r="I56" s="8">
        <v>18838</v>
      </c>
    </row>
    <row r="57" spans="7:9" ht="10.5" customHeight="1">
      <c r="G57" s="11"/>
      <c r="H57" s="11"/>
      <c r="I57" s="11"/>
    </row>
    <row r="58" spans="2:9" ht="16.5" thickBot="1">
      <c r="B58" t="s">
        <v>372</v>
      </c>
      <c r="G58" s="16">
        <f>+G54+G56</f>
        <v>25619</v>
      </c>
      <c r="H58" s="11"/>
      <c r="I58" s="16">
        <f>+I54+I56</f>
        <v>20661</v>
      </c>
    </row>
    <row r="59" spans="7:9" ht="16.5" thickTop="1">
      <c r="G59" s="11"/>
      <c r="H59" s="11"/>
      <c r="I59" s="11"/>
    </row>
    <row r="60" ht="8.25" customHeight="1"/>
    <row r="61" spans="1:9" ht="15.75">
      <c r="A61" s="136" t="s">
        <v>367</v>
      </c>
      <c r="B61" s="136"/>
      <c r="C61" s="136"/>
      <c r="D61" s="136"/>
      <c r="E61" s="136"/>
      <c r="F61" s="136"/>
      <c r="G61" s="136"/>
      <c r="H61" s="136"/>
      <c r="I61" s="136"/>
    </row>
    <row r="62" spans="1:9" ht="15.75">
      <c r="A62" s="136" t="s">
        <v>295</v>
      </c>
      <c r="B62" s="136"/>
      <c r="C62" s="136"/>
      <c r="D62" s="136"/>
      <c r="E62" s="136"/>
      <c r="F62" s="136"/>
      <c r="G62" s="136"/>
      <c r="H62" s="136"/>
      <c r="I62" s="136"/>
    </row>
    <row r="63" ht="10.5" customHeight="1"/>
  </sheetData>
  <mergeCells count="10">
    <mergeCell ref="A1:C1"/>
    <mergeCell ref="A2:C2"/>
    <mergeCell ref="A4:I4"/>
    <mergeCell ref="A5:I5"/>
    <mergeCell ref="A61:I61"/>
    <mergeCell ref="A62:I62"/>
    <mergeCell ref="A7:I7"/>
    <mergeCell ref="G9:I9"/>
    <mergeCell ref="G8:I8"/>
    <mergeCell ref="G10:I10"/>
  </mergeCells>
  <printOptions/>
  <pageMargins left="0.75" right="0.75" top="0.75" bottom="0.5" header="0.5" footer="0.5"/>
  <pageSetup firstPageNumber="6"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94"/>
  <sheetViews>
    <sheetView zoomScale="75" zoomScaleNormal="75" workbookViewId="0" topLeftCell="A24">
      <selection activeCell="G41" sqref="G41"/>
    </sheetView>
  </sheetViews>
  <sheetFormatPr defaultColWidth="9.00390625" defaultRowHeight="15.75" customHeight="1"/>
  <cols>
    <col min="1" max="1" width="5.00390625" style="22" customWidth="1"/>
    <col min="2" max="2" width="3.875" style="22" customWidth="1"/>
    <col min="3" max="3" width="4.125" style="22" customWidth="1"/>
    <col min="4" max="4" width="4.375" style="22" customWidth="1"/>
    <col min="5" max="5" width="9.875" style="22" customWidth="1"/>
    <col min="6" max="6" width="8.375" style="22" customWidth="1"/>
    <col min="7" max="7" width="12.00390625" style="22" customWidth="1"/>
    <col min="8" max="8" width="0.5" style="22" customWidth="1"/>
    <col min="9" max="9" width="11.125" style="22" bestFit="1" customWidth="1"/>
    <col min="10" max="10" width="0.5" style="22" customWidth="1"/>
    <col min="11" max="11" width="13.125" style="22" customWidth="1"/>
    <col min="12" max="12" width="0.5" style="22" customWidth="1"/>
    <col min="13" max="13" width="13.125" style="22" customWidth="1"/>
    <col min="14" max="16384" width="9.00390625" style="22" customWidth="1"/>
  </cols>
  <sheetData>
    <row r="1" spans="1:3" ht="15.75" customHeight="1">
      <c r="A1" s="144" t="s">
        <v>161</v>
      </c>
      <c r="B1" s="144"/>
      <c r="C1" s="144"/>
    </row>
    <row r="2" spans="1:13" ht="15.75" customHeight="1">
      <c r="A2" s="145" t="s">
        <v>191</v>
      </c>
      <c r="B2" s="146"/>
      <c r="C2" s="147"/>
      <c r="M2" s="99" t="s">
        <v>54</v>
      </c>
    </row>
    <row r="3" spans="1:3" ht="15.75" customHeight="1">
      <c r="A3" s="51"/>
      <c r="B3" s="51"/>
      <c r="C3" s="51"/>
    </row>
    <row r="4" spans="1:3" ht="15.75" customHeight="1">
      <c r="A4" s="51"/>
      <c r="B4" s="51"/>
      <c r="C4" s="51"/>
    </row>
    <row r="5" spans="1:13" ht="15.75" customHeight="1">
      <c r="A5" s="123" t="str">
        <f>+GCFS!A4</f>
        <v>MINTYE INDUSTRIES BHD.</v>
      </c>
      <c r="B5" s="123"/>
      <c r="C5" s="123"/>
      <c r="D5" s="123"/>
      <c r="E5" s="123"/>
      <c r="F5" s="123"/>
      <c r="G5" s="123"/>
      <c r="H5" s="123"/>
      <c r="I5" s="123"/>
      <c r="J5" s="123"/>
      <c r="K5" s="123"/>
      <c r="L5" s="123"/>
      <c r="M5" s="123"/>
    </row>
    <row r="6" spans="1:13" ht="15.75" customHeight="1">
      <c r="A6" s="144" t="s">
        <v>68</v>
      </c>
      <c r="B6" s="144"/>
      <c r="C6" s="144"/>
      <c r="D6" s="144"/>
      <c r="E6" s="144"/>
      <c r="F6" s="144"/>
      <c r="G6" s="144"/>
      <c r="H6" s="144"/>
      <c r="I6" s="144"/>
      <c r="J6" s="144"/>
      <c r="K6" s="144"/>
      <c r="L6" s="144"/>
      <c r="M6" s="144"/>
    </row>
    <row r="7" spans="1:13" ht="15.75" customHeight="1">
      <c r="A7" s="21"/>
      <c r="B7" s="21"/>
      <c r="C7" s="21"/>
      <c r="D7" s="21"/>
      <c r="E7" s="21"/>
      <c r="F7" s="21"/>
      <c r="G7" s="21"/>
      <c r="H7" s="21"/>
      <c r="I7" s="21"/>
      <c r="J7" s="21"/>
      <c r="K7" s="21"/>
      <c r="L7" s="21"/>
      <c r="M7" s="21"/>
    </row>
    <row r="8" spans="1:13" ht="15.75" customHeight="1">
      <c r="A8" s="139" t="s">
        <v>173</v>
      </c>
      <c r="B8" s="139"/>
      <c r="C8" s="139"/>
      <c r="D8" s="139"/>
      <c r="E8" s="139"/>
      <c r="F8" s="139"/>
      <c r="G8" s="139"/>
      <c r="H8" s="139"/>
      <c r="I8" s="139"/>
      <c r="J8" s="139"/>
      <c r="K8" s="139"/>
      <c r="L8" s="139"/>
      <c r="M8" s="139"/>
    </row>
    <row r="9" spans="1:13" ht="15.75" customHeight="1">
      <c r="A9" s="119" t="s">
        <v>369</v>
      </c>
      <c r="B9" s="119"/>
      <c r="C9" s="119"/>
      <c r="D9" s="119"/>
      <c r="E9" s="119"/>
      <c r="F9" s="119"/>
      <c r="G9" s="119"/>
      <c r="H9" s="119"/>
      <c r="I9" s="119"/>
      <c r="J9" s="119"/>
      <c r="K9" s="119"/>
      <c r="L9" s="119"/>
      <c r="M9" s="119"/>
    </row>
    <row r="10" spans="1:13" ht="15.75" customHeight="1">
      <c r="A10" s="95"/>
      <c r="B10" s="95"/>
      <c r="C10" s="95"/>
      <c r="D10" s="95"/>
      <c r="E10" s="95"/>
      <c r="F10" s="95"/>
      <c r="G10" s="95"/>
      <c r="H10" s="95"/>
      <c r="I10" s="95"/>
      <c r="J10" s="95"/>
      <c r="K10" s="95"/>
      <c r="L10" s="95"/>
      <c r="M10" s="95"/>
    </row>
    <row r="11" spans="1:13" ht="15.75" customHeight="1">
      <c r="A11" s="5" t="s">
        <v>65</v>
      </c>
      <c r="C11" s="5"/>
      <c r="K11" s="51"/>
      <c r="L11" s="51"/>
      <c r="M11" s="51"/>
    </row>
    <row r="12" spans="1:13" ht="15.75" customHeight="1">
      <c r="A12" s="148" t="s">
        <v>329</v>
      </c>
      <c r="B12" s="135"/>
      <c r="C12" s="135"/>
      <c r="D12" s="135"/>
      <c r="E12" s="135"/>
      <c r="F12" s="135"/>
      <c r="G12" s="135"/>
      <c r="H12" s="135"/>
      <c r="I12" s="135"/>
      <c r="J12" s="135"/>
      <c r="K12" s="135"/>
      <c r="L12" s="135"/>
      <c r="M12" s="135"/>
    </row>
    <row r="13" spans="1:13" ht="15.75" customHeight="1">
      <c r="A13" s="135"/>
      <c r="B13" s="135"/>
      <c r="C13" s="135"/>
      <c r="D13" s="135"/>
      <c r="E13" s="135"/>
      <c r="F13" s="135"/>
      <c r="G13" s="135"/>
      <c r="H13" s="135"/>
      <c r="I13" s="135"/>
      <c r="J13" s="135"/>
      <c r="K13" s="135"/>
      <c r="L13" s="135"/>
      <c r="M13" s="135"/>
    </row>
    <row r="14" spans="1:13" ht="15.75" customHeight="1">
      <c r="A14" s="135"/>
      <c r="B14" s="135"/>
      <c r="C14" s="135"/>
      <c r="D14" s="135"/>
      <c r="E14" s="135"/>
      <c r="F14" s="135"/>
      <c r="G14" s="135"/>
      <c r="H14" s="135"/>
      <c r="I14" s="135"/>
      <c r="J14" s="135"/>
      <c r="K14" s="135"/>
      <c r="L14" s="135"/>
      <c r="M14" s="135"/>
    </row>
    <row r="15" spans="2:13" ht="15.75" customHeight="1">
      <c r="B15" s="86"/>
      <c r="C15" s="86"/>
      <c r="D15" s="86"/>
      <c r="E15" s="86"/>
      <c r="F15" s="86"/>
      <c r="G15" s="86"/>
      <c r="H15" s="86"/>
      <c r="I15" s="86"/>
      <c r="J15" s="86"/>
      <c r="K15" s="86"/>
      <c r="L15" s="86"/>
      <c r="M15" s="86"/>
    </row>
    <row r="16" spans="2:13" ht="15.75" customHeight="1">
      <c r="B16" s="86"/>
      <c r="C16" s="86"/>
      <c r="D16" s="86"/>
      <c r="E16" s="86"/>
      <c r="F16" s="86"/>
      <c r="G16" s="86"/>
      <c r="H16" s="86"/>
      <c r="I16" s="86"/>
      <c r="J16" s="86"/>
      <c r="K16" s="86"/>
      <c r="L16" s="86"/>
      <c r="M16" s="86"/>
    </row>
    <row r="17" spans="1:13" ht="15.75" customHeight="1">
      <c r="A17" s="96" t="s">
        <v>224</v>
      </c>
      <c r="B17" s="86"/>
      <c r="C17" s="86"/>
      <c r="D17" s="86"/>
      <c r="E17" s="86"/>
      <c r="F17" s="86"/>
      <c r="G17" s="86"/>
      <c r="H17" s="86"/>
      <c r="I17" s="86"/>
      <c r="J17" s="86"/>
      <c r="K17" s="86"/>
      <c r="L17" s="86"/>
      <c r="M17" s="86"/>
    </row>
    <row r="18" spans="1:13" ht="15.75" customHeight="1">
      <c r="A18" s="96"/>
      <c r="B18" s="86"/>
      <c r="C18" s="86"/>
      <c r="D18" s="86"/>
      <c r="E18" s="86"/>
      <c r="F18" s="86"/>
      <c r="G18" s="86"/>
      <c r="H18" s="86"/>
      <c r="I18" s="86"/>
      <c r="J18" s="86"/>
      <c r="K18" s="86"/>
      <c r="L18" s="86"/>
      <c r="M18" s="86"/>
    </row>
    <row r="19" spans="1:13" ht="15.75" customHeight="1">
      <c r="A19" s="23" t="s">
        <v>298</v>
      </c>
      <c r="B19" s="43" t="s">
        <v>227</v>
      </c>
      <c r="C19" s="86"/>
      <c r="D19" s="86"/>
      <c r="E19" s="86"/>
      <c r="F19" s="86"/>
      <c r="G19" s="86"/>
      <c r="H19" s="86"/>
      <c r="I19" s="86"/>
      <c r="J19" s="86"/>
      <c r="K19" s="86"/>
      <c r="L19" s="86"/>
      <c r="M19" s="86"/>
    </row>
    <row r="20" spans="2:13" ht="15.75" customHeight="1">
      <c r="B20" s="148" t="s">
        <v>304</v>
      </c>
      <c r="C20" s="148"/>
      <c r="D20" s="148"/>
      <c r="E20" s="148"/>
      <c r="F20" s="148"/>
      <c r="G20" s="148"/>
      <c r="H20" s="148"/>
      <c r="I20" s="148"/>
      <c r="J20" s="148"/>
      <c r="K20" s="148"/>
      <c r="L20" s="148"/>
      <c r="M20" s="148"/>
    </row>
    <row r="21" spans="2:13" ht="15.75" customHeight="1">
      <c r="B21" s="148"/>
      <c r="C21" s="148"/>
      <c r="D21" s="148"/>
      <c r="E21" s="148"/>
      <c r="F21" s="148"/>
      <c r="G21" s="148"/>
      <c r="H21" s="148"/>
      <c r="I21" s="148"/>
      <c r="J21" s="148"/>
      <c r="K21" s="148"/>
      <c r="L21" s="148"/>
      <c r="M21" s="148"/>
    </row>
    <row r="22" spans="2:13" ht="15.75" customHeight="1">
      <c r="B22" s="148"/>
      <c r="C22" s="148"/>
      <c r="D22" s="148"/>
      <c r="E22" s="148"/>
      <c r="F22" s="148"/>
      <c r="G22" s="148"/>
      <c r="H22" s="148"/>
      <c r="I22" s="148"/>
      <c r="J22" s="148"/>
      <c r="K22" s="148"/>
      <c r="L22" s="148"/>
      <c r="M22" s="148"/>
    </row>
    <row r="23" spans="2:13" ht="15.75" customHeight="1">
      <c r="B23" s="86"/>
      <c r="C23" s="86"/>
      <c r="D23" s="86"/>
      <c r="E23" s="86"/>
      <c r="F23" s="86"/>
      <c r="G23" s="86"/>
      <c r="H23" s="86"/>
      <c r="I23" s="86"/>
      <c r="J23" s="86"/>
      <c r="K23" s="86"/>
      <c r="L23" s="86"/>
      <c r="M23" s="86"/>
    </row>
    <row r="24" spans="2:13" ht="15.75" customHeight="1">
      <c r="B24" s="86"/>
      <c r="C24" s="86"/>
      <c r="D24" s="86"/>
      <c r="E24" s="86"/>
      <c r="F24" s="86"/>
      <c r="G24" s="86"/>
      <c r="H24" s="86"/>
      <c r="I24" s="86"/>
      <c r="J24" s="86"/>
      <c r="K24" s="86"/>
      <c r="L24" s="86"/>
      <c r="M24" s="86"/>
    </row>
    <row r="25" spans="1:13" ht="15.75" customHeight="1">
      <c r="A25" s="23" t="s">
        <v>299</v>
      </c>
      <c r="B25" s="5" t="s">
        <v>351</v>
      </c>
      <c r="C25" s="86"/>
      <c r="D25" s="86"/>
      <c r="E25" s="86"/>
      <c r="F25" s="86"/>
      <c r="G25" s="86"/>
      <c r="H25" s="86"/>
      <c r="I25" s="86"/>
      <c r="J25" s="86"/>
      <c r="K25" s="86"/>
      <c r="L25" s="86"/>
      <c r="M25" s="86"/>
    </row>
    <row r="26" spans="2:13" ht="15.75" customHeight="1">
      <c r="B26" t="s">
        <v>172</v>
      </c>
      <c r="C26" s="86"/>
      <c r="D26" s="86"/>
      <c r="E26" s="86"/>
      <c r="F26" s="86"/>
      <c r="G26" s="86"/>
      <c r="H26" s="86"/>
      <c r="I26" s="86"/>
      <c r="J26" s="86"/>
      <c r="K26" s="86"/>
      <c r="L26" s="86"/>
      <c r="M26" s="86"/>
    </row>
    <row r="27" spans="2:13" ht="15.75" customHeight="1">
      <c r="B27" s="86"/>
      <c r="C27" s="86"/>
      <c r="D27" s="86"/>
      <c r="E27" s="86"/>
      <c r="F27" s="86"/>
      <c r="G27" s="86"/>
      <c r="H27" s="86"/>
      <c r="I27" s="86"/>
      <c r="J27" s="86"/>
      <c r="K27" s="86"/>
      <c r="L27" s="86"/>
      <c r="M27" s="86"/>
    </row>
    <row r="28" spans="2:13" ht="15.75" customHeight="1">
      <c r="B28" s="86"/>
      <c r="C28" s="86"/>
      <c r="D28" s="86"/>
      <c r="E28" s="86"/>
      <c r="F28" s="86"/>
      <c r="G28" s="86"/>
      <c r="H28" s="86"/>
      <c r="I28" s="86"/>
      <c r="J28" s="86"/>
      <c r="K28" s="86"/>
      <c r="L28" s="86"/>
      <c r="M28" s="86"/>
    </row>
    <row r="29" spans="1:3" ht="15.75" customHeight="1">
      <c r="A29" s="23" t="s">
        <v>300</v>
      </c>
      <c r="B29" s="5" t="s">
        <v>56</v>
      </c>
      <c r="C29" s="5"/>
    </row>
    <row r="30" spans="2:6" ht="15.75" customHeight="1">
      <c r="B30" s="39" t="s">
        <v>101</v>
      </c>
      <c r="C30" s="39"/>
      <c r="D30" s="39"/>
      <c r="E30" s="39"/>
      <c r="F30" s="39"/>
    </row>
    <row r="33" spans="1:3" ht="15.75" customHeight="1">
      <c r="A33" s="23" t="s">
        <v>301</v>
      </c>
      <c r="B33" s="5" t="s">
        <v>368</v>
      </c>
      <c r="C33" s="5"/>
    </row>
    <row r="34" spans="1:13" ht="15.75" customHeight="1">
      <c r="A34" s="23"/>
      <c r="B34" s="120" t="s">
        <v>404</v>
      </c>
      <c r="C34" s="121"/>
      <c r="D34" s="121"/>
      <c r="E34" s="121"/>
      <c r="F34" s="121"/>
      <c r="G34" s="121"/>
      <c r="H34" s="121"/>
      <c r="I34" s="121"/>
      <c r="J34" s="121"/>
      <c r="K34" s="121"/>
      <c r="L34" s="121"/>
      <c r="M34" s="121"/>
    </row>
    <row r="35" spans="1:13" ht="15.75" customHeight="1">
      <c r="A35" s="23"/>
      <c r="B35" s="120"/>
      <c r="C35" s="121"/>
      <c r="D35" s="121"/>
      <c r="E35" s="121"/>
      <c r="F35" s="121"/>
      <c r="G35" s="121"/>
      <c r="H35" s="121"/>
      <c r="I35" s="121"/>
      <c r="J35" s="121"/>
      <c r="K35" s="121"/>
      <c r="L35" s="121"/>
      <c r="M35" s="121"/>
    </row>
    <row r="36" spans="2:13" s="24" customFormat="1" ht="15.75" customHeight="1">
      <c r="B36" s="121"/>
      <c r="C36" s="121"/>
      <c r="D36" s="121"/>
      <c r="E36" s="121"/>
      <c r="F36" s="121"/>
      <c r="G36" s="121"/>
      <c r="H36" s="121"/>
      <c r="I36" s="121"/>
      <c r="J36" s="121"/>
      <c r="K36" s="121"/>
      <c r="L36" s="121"/>
      <c r="M36" s="121"/>
    </row>
    <row r="37" spans="11:13" s="24" customFormat="1" ht="15.75" customHeight="1">
      <c r="K37" s="51"/>
      <c r="L37" s="51"/>
      <c r="M37" s="51"/>
    </row>
    <row r="38" spans="11:13" s="24" customFormat="1" ht="15.75" customHeight="1">
      <c r="K38" s="51"/>
      <c r="L38" s="51"/>
      <c r="M38" s="51"/>
    </row>
    <row r="39" spans="11:13" s="24" customFormat="1" ht="15.75" customHeight="1">
      <c r="K39" s="112"/>
      <c r="L39" s="95"/>
      <c r="M39" s="112"/>
    </row>
    <row r="40" spans="2:13" s="24" customFormat="1" ht="15.75" customHeight="1">
      <c r="B40" s="113"/>
      <c r="K40" s="51"/>
      <c r="L40" s="51"/>
      <c r="M40" s="51"/>
    </row>
    <row r="41" spans="2:13" s="24" customFormat="1" ht="15.75" customHeight="1">
      <c r="B41" s="113"/>
      <c r="K41" s="51"/>
      <c r="L41" s="51"/>
      <c r="M41" s="51"/>
    </row>
    <row r="42" spans="11:13" s="24" customFormat="1" ht="15.75" customHeight="1">
      <c r="K42" s="63"/>
      <c r="L42" s="63"/>
      <c r="M42" s="63"/>
    </row>
    <row r="43" spans="9:13" s="24" customFormat="1" ht="15.75" customHeight="1">
      <c r="I43" s="114"/>
      <c r="K43" s="63"/>
      <c r="L43" s="63"/>
      <c r="M43" s="63"/>
    </row>
    <row r="44" spans="2:13" ht="15.75" customHeight="1" hidden="1">
      <c r="B44" s="22" t="s">
        <v>219</v>
      </c>
      <c r="I44" s="70"/>
      <c r="K44" s="63">
        <v>0</v>
      </c>
      <c r="L44" s="63"/>
      <c r="M44" s="63">
        <v>0</v>
      </c>
    </row>
    <row r="45" spans="2:13" ht="15.75" customHeight="1" hidden="1">
      <c r="B45" s="22" t="s">
        <v>212</v>
      </c>
      <c r="I45" s="87"/>
      <c r="K45" s="26">
        <v>0</v>
      </c>
      <c r="L45" s="25"/>
      <c r="M45" s="26">
        <v>0</v>
      </c>
    </row>
    <row r="46" spans="9:13" ht="9" customHeight="1" hidden="1">
      <c r="I46" s="87"/>
      <c r="K46" s="63"/>
      <c r="L46" s="25"/>
      <c r="M46" s="63"/>
    </row>
    <row r="47" spans="11:13" ht="15.75" customHeight="1" hidden="1" thickBot="1">
      <c r="K47" s="38">
        <f>SUM(K43:K45)</f>
        <v>0</v>
      </c>
      <c r="L47" s="25"/>
      <c r="M47" s="38">
        <f>SUM(M43:M45)</f>
        <v>0</v>
      </c>
    </row>
    <row r="48" spans="11:13" ht="15.75" customHeight="1">
      <c r="K48" s="63"/>
      <c r="L48" s="25"/>
      <c r="M48" s="63"/>
    </row>
    <row r="52" spans="1:13" ht="15.75" customHeight="1">
      <c r="A52" s="144" t="s">
        <v>161</v>
      </c>
      <c r="B52" s="144"/>
      <c r="C52" s="144"/>
      <c r="M52" s="99"/>
    </row>
    <row r="53" spans="1:13" ht="15.75" customHeight="1">
      <c r="A53" s="145" t="s">
        <v>191</v>
      </c>
      <c r="B53" s="146"/>
      <c r="C53" s="147"/>
      <c r="M53" s="99" t="s">
        <v>55</v>
      </c>
    </row>
    <row r="56" spans="1:13" ht="15.75" customHeight="1">
      <c r="A56" s="23" t="s">
        <v>302</v>
      </c>
      <c r="B56" s="43" t="s">
        <v>235</v>
      </c>
      <c r="C56" s="43"/>
      <c r="K56" s="93"/>
      <c r="L56" s="48"/>
      <c r="M56" s="93"/>
    </row>
    <row r="57" spans="2:13" ht="15.75" customHeight="1">
      <c r="B57" s="135" t="s">
        <v>240</v>
      </c>
      <c r="C57" s="135"/>
      <c r="D57" s="135"/>
      <c r="E57" s="135"/>
      <c r="F57" s="135"/>
      <c r="G57" s="135"/>
      <c r="H57" s="135"/>
      <c r="I57" s="135"/>
      <c r="J57" s="135"/>
      <c r="K57" s="135"/>
      <c r="L57" s="135"/>
      <c r="M57" s="135"/>
    </row>
    <row r="58" spans="2:13" ht="15.75" customHeight="1">
      <c r="B58" s="135"/>
      <c r="C58" s="135"/>
      <c r="D58" s="135"/>
      <c r="E58" s="135"/>
      <c r="F58" s="135"/>
      <c r="G58" s="135"/>
      <c r="H58" s="135"/>
      <c r="I58" s="135"/>
      <c r="J58" s="135"/>
      <c r="K58" s="135"/>
      <c r="L58" s="135"/>
      <c r="M58" s="135"/>
    </row>
    <row r="59" spans="2:13" ht="15.75" customHeight="1">
      <c r="B59" s="135"/>
      <c r="C59" s="135"/>
      <c r="D59" s="135"/>
      <c r="E59" s="135"/>
      <c r="F59" s="135"/>
      <c r="G59" s="135"/>
      <c r="H59" s="135"/>
      <c r="I59" s="135"/>
      <c r="J59" s="135"/>
      <c r="K59" s="135"/>
      <c r="L59" s="135"/>
      <c r="M59" s="135"/>
    </row>
    <row r="60" spans="2:13" ht="15.75" customHeight="1">
      <c r="B60" s="32"/>
      <c r="C60" s="32"/>
      <c r="D60" s="32"/>
      <c r="E60" s="32"/>
      <c r="F60" s="32"/>
      <c r="G60" s="32"/>
      <c r="H60" s="32"/>
      <c r="I60" s="32"/>
      <c r="J60" s="32"/>
      <c r="K60" s="32"/>
      <c r="L60" s="32"/>
      <c r="M60" s="32"/>
    </row>
    <row r="62" spans="1:3" ht="15.75" customHeight="1">
      <c r="A62" s="23" t="s">
        <v>303</v>
      </c>
      <c r="B62" s="5" t="s">
        <v>96</v>
      </c>
      <c r="C62" s="5"/>
    </row>
    <row r="63" spans="2:13" ht="15.75" customHeight="1">
      <c r="B63" s="148" t="s">
        <v>330</v>
      </c>
      <c r="C63" s="148"/>
      <c r="D63" s="148"/>
      <c r="E63" s="148"/>
      <c r="F63" s="148"/>
      <c r="G63" s="148"/>
      <c r="H63" s="148"/>
      <c r="I63" s="148"/>
      <c r="J63" s="148"/>
      <c r="K63" s="148"/>
      <c r="L63" s="148"/>
      <c r="M63" s="148"/>
    </row>
    <row r="64" spans="2:13" ht="15.75" customHeight="1">
      <c r="B64" s="148"/>
      <c r="C64" s="148"/>
      <c r="D64" s="148"/>
      <c r="E64" s="148"/>
      <c r="F64" s="148"/>
      <c r="G64" s="148"/>
      <c r="H64" s="148"/>
      <c r="I64" s="148"/>
      <c r="J64" s="148"/>
      <c r="K64" s="148"/>
      <c r="L64" s="148"/>
      <c r="M64" s="148"/>
    </row>
    <row r="65" spans="2:13" ht="15.75" customHeight="1">
      <c r="B65" s="148"/>
      <c r="C65" s="148"/>
      <c r="D65" s="148"/>
      <c r="E65" s="148"/>
      <c r="F65" s="148"/>
      <c r="G65" s="148"/>
      <c r="H65" s="148"/>
      <c r="I65" s="148"/>
      <c r="J65" s="148"/>
      <c r="K65" s="148"/>
      <c r="L65" s="148"/>
      <c r="M65" s="148"/>
    </row>
    <row r="66" spans="2:13" ht="15.75" customHeight="1">
      <c r="B66" s="86"/>
      <c r="C66" s="86"/>
      <c r="D66" s="86"/>
      <c r="E66" s="86"/>
      <c r="F66" s="86"/>
      <c r="G66" s="86"/>
      <c r="H66" s="86"/>
      <c r="I66" s="86"/>
      <c r="J66" s="86"/>
      <c r="K66" s="86"/>
      <c r="L66" s="86"/>
      <c r="M66" s="86"/>
    </row>
    <row r="68" spans="1:3" ht="15.75" customHeight="1">
      <c r="A68" s="23" t="s">
        <v>305</v>
      </c>
      <c r="B68" s="5" t="s">
        <v>27</v>
      </c>
      <c r="C68" s="5"/>
    </row>
    <row r="69" spans="1:13" ht="15.75" customHeight="1">
      <c r="A69" s="23"/>
      <c r="B69" s="148" t="s">
        <v>331</v>
      </c>
      <c r="C69" s="148"/>
      <c r="D69" s="148"/>
      <c r="E69" s="148"/>
      <c r="F69" s="148"/>
      <c r="G69" s="148"/>
      <c r="H69" s="148"/>
      <c r="I69" s="148"/>
      <c r="J69" s="148"/>
      <c r="K69" s="148"/>
      <c r="L69" s="148"/>
      <c r="M69" s="148"/>
    </row>
    <row r="70" spans="1:13" ht="15.75" customHeight="1">
      <c r="A70" s="23"/>
      <c r="B70" s="86"/>
      <c r="C70" s="86"/>
      <c r="D70" s="86"/>
      <c r="E70" s="86"/>
      <c r="F70" s="86"/>
      <c r="G70" s="86"/>
      <c r="H70" s="86"/>
      <c r="I70" s="86"/>
      <c r="J70" s="86"/>
      <c r="K70" s="86"/>
      <c r="L70" s="86"/>
      <c r="M70" s="86"/>
    </row>
    <row r="71" spans="1:13" ht="15.75" customHeight="1">
      <c r="A71" s="23"/>
      <c r="B71" s="86"/>
      <c r="C71" s="86"/>
      <c r="D71" s="86"/>
      <c r="E71" s="86"/>
      <c r="F71" s="86"/>
      <c r="G71" s="86"/>
      <c r="H71" s="86"/>
      <c r="I71" s="86"/>
      <c r="J71" s="86"/>
      <c r="K71" s="86"/>
      <c r="L71" s="86"/>
      <c r="M71" s="86"/>
    </row>
    <row r="72" spans="1:3" ht="15.75" customHeight="1">
      <c r="A72" s="23" t="s">
        <v>306</v>
      </c>
      <c r="B72" s="5" t="s">
        <v>58</v>
      </c>
      <c r="C72" s="5"/>
    </row>
    <row r="73" spans="1:3" ht="15.75" customHeight="1">
      <c r="A73" s="23"/>
      <c r="B73" s="5"/>
      <c r="C73" s="5"/>
    </row>
    <row r="74" spans="1:13" ht="15.75" customHeight="1">
      <c r="A74" s="23"/>
      <c r="B74" s="1" t="s">
        <v>266</v>
      </c>
      <c r="I74" s="21"/>
      <c r="J74" s="21"/>
      <c r="K74" s="21"/>
      <c r="L74" s="21"/>
      <c r="M74" s="21"/>
    </row>
    <row r="75" spans="1:13" ht="15.75" customHeight="1">
      <c r="A75" s="23"/>
      <c r="B75" s="1"/>
      <c r="I75" s="21"/>
      <c r="J75" s="21"/>
      <c r="K75" s="21" t="s">
        <v>195</v>
      </c>
      <c r="L75" s="21"/>
      <c r="M75" s="21"/>
    </row>
    <row r="76" spans="1:13" ht="15.75" customHeight="1">
      <c r="A76" s="23"/>
      <c r="B76" s="1"/>
      <c r="I76" s="21"/>
      <c r="J76" s="21"/>
      <c r="K76" s="21" t="s">
        <v>196</v>
      </c>
      <c r="L76" s="21"/>
      <c r="M76" s="21"/>
    </row>
    <row r="77" spans="1:13" ht="15.75" customHeight="1">
      <c r="A77" s="23"/>
      <c r="C77" s="1"/>
      <c r="D77" s="1"/>
      <c r="E77" s="1"/>
      <c r="F77" s="1"/>
      <c r="G77" s="21"/>
      <c r="H77" s="21"/>
      <c r="I77" s="21"/>
      <c r="J77" s="21"/>
      <c r="K77" s="21" t="s">
        <v>197</v>
      </c>
      <c r="L77" s="21"/>
      <c r="M77" s="21"/>
    </row>
    <row r="78" spans="1:13" ht="15.75" customHeight="1">
      <c r="A78" s="23"/>
      <c r="B78" s="1"/>
      <c r="C78" s="1"/>
      <c r="D78" s="1"/>
      <c r="E78" s="1"/>
      <c r="F78" s="1"/>
      <c r="G78" s="88" t="s">
        <v>198</v>
      </c>
      <c r="H78" s="88"/>
      <c r="I78" s="88" t="s">
        <v>110</v>
      </c>
      <c r="J78" s="88"/>
      <c r="K78" s="88" t="s">
        <v>199</v>
      </c>
      <c r="L78" s="88"/>
      <c r="M78" s="88" t="s">
        <v>37</v>
      </c>
    </row>
    <row r="79" spans="1:13" ht="15.75" customHeight="1">
      <c r="A79" s="23"/>
      <c r="B79" s="1" t="s">
        <v>332</v>
      </c>
      <c r="G79" s="21" t="s">
        <v>51</v>
      </c>
      <c r="H79" s="21"/>
      <c r="I79" s="21" t="s">
        <v>51</v>
      </c>
      <c r="J79" s="21"/>
      <c r="K79" s="21" t="s">
        <v>51</v>
      </c>
      <c r="L79" s="21"/>
      <c r="M79" s="21" t="s">
        <v>51</v>
      </c>
    </row>
    <row r="80" spans="1:13" ht="15.75" customHeight="1">
      <c r="A80" s="23"/>
      <c r="B80" s="1"/>
      <c r="G80" s="21"/>
      <c r="H80" s="21"/>
      <c r="I80" s="21"/>
      <c r="J80" s="21"/>
      <c r="K80" s="21"/>
      <c r="L80" s="21"/>
      <c r="M80" s="21"/>
    </row>
    <row r="81" spans="1:9" ht="15.75" customHeight="1">
      <c r="A81" s="23"/>
      <c r="B81" s="89" t="s">
        <v>109</v>
      </c>
      <c r="C81" s="89"/>
      <c r="D81" s="89"/>
      <c r="E81" s="89"/>
      <c r="F81" s="89"/>
      <c r="I81" s="70"/>
    </row>
    <row r="82" spans="1:13" ht="15.75" customHeight="1">
      <c r="A82" s="23"/>
      <c r="B82" s="89"/>
      <c r="C82" s="89" t="s">
        <v>200</v>
      </c>
      <c r="D82" s="89"/>
      <c r="E82" s="89"/>
      <c r="F82" s="89"/>
      <c r="G82" s="25">
        <v>13184</v>
      </c>
      <c r="H82" s="25"/>
      <c r="I82" s="25">
        <v>1536</v>
      </c>
      <c r="J82" s="25"/>
      <c r="K82" s="25">
        <v>0</v>
      </c>
      <c r="L82" s="25"/>
      <c r="M82" s="25">
        <f>SUM(G82:K82)</f>
        <v>14720</v>
      </c>
    </row>
    <row r="83" spans="1:13" ht="15.75" customHeight="1">
      <c r="A83" s="23"/>
      <c r="B83" s="89"/>
      <c r="C83" s="89" t="s">
        <v>201</v>
      </c>
      <c r="D83" s="89"/>
      <c r="E83" s="89"/>
      <c r="F83" s="89"/>
      <c r="G83" s="26">
        <v>7874</v>
      </c>
      <c r="H83" s="25"/>
      <c r="I83" s="26">
        <v>0</v>
      </c>
      <c r="J83" s="25"/>
      <c r="K83" s="26">
        <v>0</v>
      </c>
      <c r="L83" s="25"/>
      <c r="M83" s="26">
        <f>SUM(G83:K83)</f>
        <v>7874</v>
      </c>
    </row>
    <row r="84" spans="1:13" ht="15.75" customHeight="1">
      <c r="A84" s="23"/>
      <c r="B84" s="89"/>
      <c r="C84" s="89"/>
      <c r="D84" s="89"/>
      <c r="E84" s="89"/>
      <c r="F84" s="89"/>
      <c r="G84" s="25">
        <f>SUM(G82:G83)</f>
        <v>21058</v>
      </c>
      <c r="H84" s="25"/>
      <c r="I84" s="25">
        <f>SUM(I82:I83)</f>
        <v>1536</v>
      </c>
      <c r="J84" s="25"/>
      <c r="K84" s="25">
        <f>SUM(K82:K83)</f>
        <v>0</v>
      </c>
      <c r="L84" s="25"/>
      <c r="M84" s="25">
        <f>SUM(M82:M83)</f>
        <v>22594</v>
      </c>
    </row>
    <row r="85" spans="1:13" ht="15.75" customHeight="1">
      <c r="A85" s="23"/>
      <c r="B85" s="89"/>
      <c r="C85" s="89" t="s">
        <v>202</v>
      </c>
      <c r="D85" s="89"/>
      <c r="E85" s="89"/>
      <c r="F85" s="89"/>
      <c r="G85" s="25">
        <f>-G83</f>
        <v>-7874</v>
      </c>
      <c r="H85" s="25"/>
      <c r="I85" s="63">
        <v>0</v>
      </c>
      <c r="J85" s="63"/>
      <c r="K85" s="63">
        <v>0</v>
      </c>
      <c r="L85" s="63"/>
      <c r="M85" s="26">
        <f>-M83</f>
        <v>-7874</v>
      </c>
    </row>
    <row r="86" spans="1:13" ht="15.75" customHeight="1">
      <c r="A86" s="23"/>
      <c r="B86" s="89"/>
      <c r="C86" s="89"/>
      <c r="D86" s="89"/>
      <c r="E86" s="89"/>
      <c r="F86" s="89"/>
      <c r="G86" s="45">
        <f>SUM(G84:G85)</f>
        <v>13184</v>
      </c>
      <c r="H86" s="25"/>
      <c r="I86" s="45">
        <f>SUM(I84:I85)</f>
        <v>1536</v>
      </c>
      <c r="J86" s="63"/>
      <c r="K86" s="45">
        <f>SUM(K84:K85)</f>
        <v>0</v>
      </c>
      <c r="L86" s="63"/>
      <c r="M86" s="63">
        <f>SUM(M84:M85)</f>
        <v>14720</v>
      </c>
    </row>
    <row r="87" spans="1:13" ht="15.75" customHeight="1">
      <c r="A87" s="23"/>
      <c r="B87" s="89"/>
      <c r="C87" s="89"/>
      <c r="D87" s="89"/>
      <c r="E87" s="89"/>
      <c r="F87" s="89"/>
      <c r="G87" s="63"/>
      <c r="H87" s="25"/>
      <c r="I87" s="63"/>
      <c r="J87" s="63"/>
      <c r="K87" s="63"/>
      <c r="L87" s="63"/>
      <c r="M87" s="63"/>
    </row>
    <row r="88" spans="1:13" ht="15.75" customHeight="1">
      <c r="A88" s="23"/>
      <c r="B88" s="89" t="s">
        <v>21</v>
      </c>
      <c r="C88" s="89"/>
      <c r="D88" s="89"/>
      <c r="E88" s="89"/>
      <c r="F88" s="89"/>
      <c r="G88" s="25"/>
      <c r="H88" s="25"/>
      <c r="I88" s="63"/>
      <c r="J88" s="63"/>
      <c r="K88" s="63"/>
      <c r="L88" s="63"/>
      <c r="M88" s="26">
        <v>-10233</v>
      </c>
    </row>
    <row r="89" spans="1:13" ht="15.75" customHeight="1">
      <c r="A89" s="23"/>
      <c r="B89"/>
      <c r="C89" s="22" t="s">
        <v>22</v>
      </c>
      <c r="G89" s="25"/>
      <c r="H89" s="25"/>
      <c r="I89" s="63"/>
      <c r="J89" s="63"/>
      <c r="K89" s="63"/>
      <c r="L89" s="63"/>
      <c r="M89" s="63">
        <f>SUM(M86:M88)</f>
        <v>4487</v>
      </c>
    </row>
    <row r="90" spans="1:13" ht="15.75" customHeight="1">
      <c r="A90" s="23"/>
      <c r="B90"/>
      <c r="G90" s="25"/>
      <c r="H90" s="25"/>
      <c r="I90" s="63"/>
      <c r="J90" s="63"/>
      <c r="K90" s="63"/>
      <c r="L90" s="63"/>
      <c r="M90" s="63"/>
    </row>
    <row r="91" spans="1:13" ht="15.75" customHeight="1">
      <c r="A91" s="23"/>
      <c r="B91" s="22" t="s">
        <v>23</v>
      </c>
      <c r="G91" s="25"/>
      <c r="H91" s="25"/>
      <c r="I91" s="63"/>
      <c r="J91" s="63"/>
      <c r="K91" s="63"/>
      <c r="L91" s="63"/>
      <c r="M91" s="63">
        <v>302</v>
      </c>
    </row>
    <row r="92" spans="1:13" ht="15.75" customHeight="1">
      <c r="A92" s="23"/>
      <c r="B92" s="22" t="s">
        <v>203</v>
      </c>
      <c r="G92" s="25"/>
      <c r="H92" s="25"/>
      <c r="I92" s="63"/>
      <c r="J92" s="63"/>
      <c r="K92" s="63"/>
      <c r="L92" s="63"/>
      <c r="M92" s="26">
        <f>-543-1189-18-3-3331</f>
        <v>-5084</v>
      </c>
    </row>
    <row r="93" spans="1:13" ht="15.75" customHeight="1">
      <c r="A93" s="23"/>
      <c r="G93" s="25"/>
      <c r="H93" s="25"/>
      <c r="I93" s="63"/>
      <c r="J93" s="63"/>
      <c r="K93" s="63"/>
      <c r="L93" s="63"/>
      <c r="M93" s="63"/>
    </row>
    <row r="94" spans="1:13" ht="15.75" customHeight="1">
      <c r="A94" s="23"/>
      <c r="B94" s="22" t="s">
        <v>248</v>
      </c>
      <c r="G94" s="25"/>
      <c r="H94" s="25"/>
      <c r="I94" s="63"/>
      <c r="J94" s="63"/>
      <c r="K94" s="63"/>
      <c r="L94" s="63"/>
      <c r="M94" s="63"/>
    </row>
    <row r="95" spans="1:13" ht="15.75" customHeight="1">
      <c r="A95" s="23"/>
      <c r="C95" s="22" t="s">
        <v>189</v>
      </c>
      <c r="G95" s="25">
        <f>+M95-I95-K95</f>
        <v>3046</v>
      </c>
      <c r="H95" s="25"/>
      <c r="I95" s="63">
        <v>23</v>
      </c>
      <c r="J95" s="63"/>
      <c r="K95" s="63">
        <f>-33-3331</f>
        <v>-3364</v>
      </c>
      <c r="L95" s="63"/>
      <c r="M95" s="90">
        <f>+M89+M91+M92</f>
        <v>-295</v>
      </c>
    </row>
    <row r="96" spans="1:13" ht="15.75" customHeight="1">
      <c r="A96" s="23"/>
      <c r="G96" s="25"/>
      <c r="H96" s="25"/>
      <c r="I96" s="63"/>
      <c r="J96" s="63"/>
      <c r="K96" s="63"/>
      <c r="L96" s="63"/>
      <c r="M96" s="90"/>
    </row>
    <row r="97" spans="1:13" ht="15.75" customHeight="1">
      <c r="A97" s="23"/>
      <c r="G97" s="25"/>
      <c r="H97" s="25"/>
      <c r="I97" s="63"/>
      <c r="J97" s="63"/>
      <c r="K97" s="63"/>
      <c r="L97" s="63"/>
      <c r="M97" s="90"/>
    </row>
    <row r="98" spans="1:13" ht="15.75" customHeight="1">
      <c r="A98" s="23"/>
      <c r="G98" s="25"/>
      <c r="H98" s="25"/>
      <c r="I98" s="63"/>
      <c r="J98" s="63"/>
      <c r="K98" s="63"/>
      <c r="L98" s="63"/>
      <c r="M98" s="90"/>
    </row>
    <row r="99" spans="1:13" ht="15.75" customHeight="1">
      <c r="A99" s="144" t="s">
        <v>161</v>
      </c>
      <c r="B99" s="144"/>
      <c r="C99" s="144"/>
      <c r="G99" s="97"/>
      <c r="I99" s="97"/>
      <c r="K99" s="97"/>
      <c r="M99" s="97"/>
    </row>
    <row r="100" spans="1:13" ht="15.75" customHeight="1">
      <c r="A100" s="145" t="s">
        <v>191</v>
      </c>
      <c r="B100" s="146"/>
      <c r="C100" s="147"/>
      <c r="G100" s="97"/>
      <c r="I100" s="97"/>
      <c r="K100" s="97"/>
      <c r="M100" s="99" t="s">
        <v>57</v>
      </c>
    </row>
    <row r="101" spans="1:13" ht="15.75" customHeight="1">
      <c r="A101" s="51"/>
      <c r="B101" s="51"/>
      <c r="C101" s="51"/>
      <c r="G101" s="97"/>
      <c r="I101" s="97"/>
      <c r="K101" s="97"/>
      <c r="M101" s="97"/>
    </row>
    <row r="102" spans="1:13" ht="15.75" customHeight="1">
      <c r="A102" s="51"/>
      <c r="B102" s="51"/>
      <c r="C102" s="51"/>
      <c r="G102" s="97"/>
      <c r="I102" s="97"/>
      <c r="K102" s="97"/>
      <c r="M102" s="97"/>
    </row>
    <row r="103" spans="1:13" ht="15.75" customHeight="1">
      <c r="A103" s="23"/>
      <c r="G103" s="97"/>
      <c r="I103" s="97"/>
      <c r="K103" s="21" t="s">
        <v>195</v>
      </c>
      <c r="M103" s="97"/>
    </row>
    <row r="104" spans="1:13" ht="15.75" customHeight="1">
      <c r="A104" s="23"/>
      <c r="G104" s="97"/>
      <c r="I104" s="97"/>
      <c r="K104" s="21" t="s">
        <v>196</v>
      </c>
      <c r="M104" s="97"/>
    </row>
    <row r="105" spans="1:13" ht="15.75" customHeight="1">
      <c r="A105" s="23"/>
      <c r="G105" s="21"/>
      <c r="H105" s="21"/>
      <c r="I105" s="21"/>
      <c r="J105" s="21"/>
      <c r="K105" s="21" t="s">
        <v>197</v>
      </c>
      <c r="L105" s="21"/>
      <c r="M105" s="21"/>
    </row>
    <row r="106" spans="1:13" ht="15.75" customHeight="1">
      <c r="A106" s="23"/>
      <c r="B106" s="1"/>
      <c r="G106" s="88" t="s">
        <v>198</v>
      </c>
      <c r="H106" s="88"/>
      <c r="I106" s="88" t="s">
        <v>110</v>
      </c>
      <c r="J106" s="88"/>
      <c r="K106" s="88" t="s">
        <v>199</v>
      </c>
      <c r="L106" s="88"/>
      <c r="M106" s="88" t="s">
        <v>37</v>
      </c>
    </row>
    <row r="107" spans="1:13" ht="15.75" customHeight="1">
      <c r="A107" s="23"/>
      <c r="B107" s="1" t="s">
        <v>333</v>
      </c>
      <c r="G107" s="21" t="s">
        <v>51</v>
      </c>
      <c r="H107" s="21"/>
      <c r="I107" s="21" t="s">
        <v>51</v>
      </c>
      <c r="J107" s="21"/>
      <c r="K107" s="21" t="s">
        <v>51</v>
      </c>
      <c r="L107" s="21"/>
      <c r="M107" s="21" t="s">
        <v>51</v>
      </c>
    </row>
    <row r="108" spans="1:13" ht="15.75" customHeight="1">
      <c r="A108" s="23"/>
      <c r="G108" s="25"/>
      <c r="H108" s="25"/>
      <c r="I108" s="63"/>
      <c r="J108" s="63"/>
      <c r="K108" s="63"/>
      <c r="L108" s="63"/>
      <c r="M108" s="90"/>
    </row>
    <row r="109" spans="1:13" ht="15.75" customHeight="1">
      <c r="A109" s="23"/>
      <c r="B109" s="22" t="s">
        <v>403</v>
      </c>
      <c r="G109" s="26">
        <v>0</v>
      </c>
      <c r="H109" s="25"/>
      <c r="I109" s="26">
        <v>0</v>
      </c>
      <c r="J109" s="63"/>
      <c r="K109" s="26">
        <v>-44</v>
      </c>
      <c r="L109" s="63"/>
      <c r="M109" s="26">
        <f>SUM(G109:K109)</f>
        <v>-44</v>
      </c>
    </row>
    <row r="110" spans="1:13" ht="15.75" customHeight="1">
      <c r="A110" s="23"/>
      <c r="G110" s="63"/>
      <c r="H110" s="25"/>
      <c r="I110" s="63"/>
      <c r="J110" s="63"/>
      <c r="K110" s="63"/>
      <c r="L110" s="63"/>
      <c r="M110" s="63"/>
    </row>
    <row r="111" spans="1:13" ht="15.75" customHeight="1">
      <c r="A111" s="23"/>
      <c r="B111" s="22" t="s">
        <v>346</v>
      </c>
      <c r="G111" s="25">
        <f>+G95+G109</f>
        <v>3046</v>
      </c>
      <c r="H111" s="25"/>
      <c r="I111" s="25">
        <f>SUM(I95:I109)</f>
        <v>23</v>
      </c>
      <c r="J111" s="25"/>
      <c r="K111" s="25">
        <f>SUM(K95:K109)</f>
        <v>-3408</v>
      </c>
      <c r="L111" s="25"/>
      <c r="M111" s="25">
        <f>SUM(M95:M109)</f>
        <v>-339</v>
      </c>
    </row>
    <row r="112" spans="1:13" ht="15.75" customHeight="1">
      <c r="A112" s="23"/>
      <c r="B112" s="22" t="s">
        <v>17</v>
      </c>
      <c r="G112" s="26">
        <f>-743-I112-K112</f>
        <v>-738</v>
      </c>
      <c r="H112" s="25"/>
      <c r="I112" s="26">
        <v>-5</v>
      </c>
      <c r="J112" s="25"/>
      <c r="K112" s="26">
        <v>0</v>
      </c>
      <c r="L112" s="25"/>
      <c r="M112" s="26">
        <f>+G112+I112+K112</f>
        <v>-743</v>
      </c>
    </row>
    <row r="113" spans="1:13" ht="15.75" customHeight="1">
      <c r="A113" s="23"/>
      <c r="G113" s="63"/>
      <c r="H113" s="25"/>
      <c r="I113" s="63"/>
      <c r="J113" s="25"/>
      <c r="K113" s="63"/>
      <c r="L113" s="25"/>
      <c r="M113" s="63"/>
    </row>
    <row r="114" spans="1:13" ht="15.75" customHeight="1">
      <c r="A114" s="23"/>
      <c r="B114" s="22" t="s">
        <v>360</v>
      </c>
      <c r="G114" s="70">
        <f>SUM(G111:G112)</f>
        <v>2308</v>
      </c>
      <c r="I114" s="70">
        <f>SUM(I111:I112)</f>
        <v>18</v>
      </c>
      <c r="K114" s="70">
        <f>SUM(K111:K112)</f>
        <v>-3408</v>
      </c>
      <c r="M114" s="70">
        <f>SUM(M111:M112)</f>
        <v>-1082</v>
      </c>
    </row>
    <row r="115" spans="1:13" ht="15.75" customHeight="1">
      <c r="A115" s="23"/>
      <c r="B115" s="22" t="s">
        <v>361</v>
      </c>
      <c r="G115" s="25">
        <f>-52-I115-K115</f>
        <v>-51</v>
      </c>
      <c r="H115" s="25"/>
      <c r="I115" s="25">
        <v>-1</v>
      </c>
      <c r="J115" s="25"/>
      <c r="K115" s="25"/>
      <c r="L115" s="25"/>
      <c r="M115" s="25">
        <f>SUM(G115:K115)</f>
        <v>-52</v>
      </c>
    </row>
    <row r="116" spans="1:13" ht="12" customHeight="1">
      <c r="A116" s="23"/>
      <c r="G116" s="52"/>
      <c r="I116" s="52"/>
      <c r="K116" s="52"/>
      <c r="M116" s="52"/>
    </row>
    <row r="117" spans="1:13" ht="15.75" customHeight="1" thickBot="1">
      <c r="A117" s="23"/>
      <c r="B117" s="22" t="s">
        <v>347</v>
      </c>
      <c r="G117" s="46">
        <f>SUM(G114:G115)</f>
        <v>2257</v>
      </c>
      <c r="I117" s="46">
        <f>SUM(I114:I115)</f>
        <v>17</v>
      </c>
      <c r="K117" s="46">
        <f>SUM(K114:K115)</f>
        <v>-3408</v>
      </c>
      <c r="M117" s="46">
        <f>SUM(M114:M115)</f>
        <v>-1134</v>
      </c>
    </row>
    <row r="118" ht="15.75" customHeight="1" thickTop="1"/>
    <row r="119" ht="15.75" customHeight="1">
      <c r="A119" s="23"/>
    </row>
    <row r="120" spans="1:13" ht="15.75" customHeight="1">
      <c r="A120" s="23"/>
      <c r="B120" s="91" t="s">
        <v>204</v>
      </c>
      <c r="K120" s="70"/>
      <c r="M120" s="70"/>
    </row>
    <row r="121" spans="2:13" ht="15.75" customHeight="1">
      <c r="B121" s="22" t="s">
        <v>205</v>
      </c>
      <c r="G121" s="25">
        <f>+M121-K121-I121</f>
        <v>91713</v>
      </c>
      <c r="H121" s="25"/>
      <c r="I121" s="25">
        <v>2486</v>
      </c>
      <c r="J121" s="25"/>
      <c r="K121" s="25">
        <f>3926-3331</f>
        <v>595</v>
      </c>
      <c r="L121" s="25"/>
      <c r="M121" s="25">
        <f>+GBS!F34+GBS!F24-GBS!F22-GBS!F30</f>
        <v>94794</v>
      </c>
    </row>
    <row r="122" spans="2:13" ht="15.75" customHeight="1">
      <c r="B122" s="22" t="s">
        <v>206</v>
      </c>
      <c r="G122" s="25">
        <f>+M122-K122-I122</f>
        <v>5000</v>
      </c>
      <c r="H122" s="25"/>
      <c r="I122" s="25">
        <v>109</v>
      </c>
      <c r="J122" s="25"/>
      <c r="K122" s="25">
        <v>1</v>
      </c>
      <c r="L122" s="25"/>
      <c r="M122" s="25">
        <f>+GBS!F43-GBS!F41</f>
        <v>5110</v>
      </c>
    </row>
    <row r="123" spans="2:13" ht="15.75" customHeight="1">
      <c r="B123" s="22" t="s">
        <v>207</v>
      </c>
      <c r="G123" s="25">
        <f>+M123-K123-I123</f>
        <v>1052</v>
      </c>
      <c r="H123" s="25"/>
      <c r="I123" s="25">
        <v>0</v>
      </c>
      <c r="J123" s="25"/>
      <c r="K123" s="25">
        <v>0</v>
      </c>
      <c r="L123" s="25"/>
      <c r="M123" s="25">
        <f>911+141</f>
        <v>1052</v>
      </c>
    </row>
    <row r="124" spans="2:13" ht="15.75" customHeight="1">
      <c r="B124" s="22" t="s">
        <v>208</v>
      </c>
      <c r="G124" s="25"/>
      <c r="H124" s="25"/>
      <c r="I124" s="25"/>
      <c r="J124" s="25"/>
      <c r="K124" s="25"/>
      <c r="L124" s="25"/>
      <c r="M124" s="25"/>
    </row>
    <row r="125" spans="2:13" ht="15.75" customHeight="1" thickBot="1">
      <c r="B125" s="22" t="s">
        <v>209</v>
      </c>
      <c r="G125" s="38">
        <f>+M125-K125-I125</f>
        <v>1052</v>
      </c>
      <c r="H125" s="25"/>
      <c r="I125" s="38">
        <v>1</v>
      </c>
      <c r="J125" s="25"/>
      <c r="K125" s="38">
        <v>0</v>
      </c>
      <c r="L125" s="25"/>
      <c r="M125" s="38">
        <v>1053</v>
      </c>
    </row>
    <row r="126" spans="7:13" ht="15.75" customHeight="1" thickTop="1">
      <c r="G126" s="63"/>
      <c r="H126" s="25"/>
      <c r="I126" s="63"/>
      <c r="J126" s="25"/>
      <c r="K126" s="63"/>
      <c r="L126" s="25"/>
      <c r="M126" s="63"/>
    </row>
    <row r="127" spans="2:13" ht="15.75" customHeight="1">
      <c r="B127" s="22" t="s">
        <v>5</v>
      </c>
      <c r="G127" s="63"/>
      <c r="H127" s="25"/>
      <c r="I127" s="63"/>
      <c r="J127" s="25"/>
      <c r="K127" s="63"/>
      <c r="L127" s="25"/>
      <c r="M127" s="63"/>
    </row>
    <row r="128" spans="7:13" ht="15.75" customHeight="1">
      <c r="G128" s="63"/>
      <c r="H128" s="25"/>
      <c r="I128" s="63"/>
      <c r="J128" s="25"/>
      <c r="K128" s="63"/>
      <c r="L128" s="25"/>
      <c r="M128" s="63"/>
    </row>
    <row r="129" spans="7:13" ht="15.75" customHeight="1">
      <c r="G129" s="63"/>
      <c r="H129" s="25"/>
      <c r="I129" s="63"/>
      <c r="J129" s="25"/>
      <c r="K129" s="63"/>
      <c r="L129" s="25"/>
      <c r="M129" s="63"/>
    </row>
    <row r="134" spans="7:13" ht="15.75" customHeight="1">
      <c r="G134" s="63"/>
      <c r="H134" s="25"/>
      <c r="I134" s="63"/>
      <c r="J134" s="25"/>
      <c r="K134" s="63"/>
      <c r="L134" s="25"/>
      <c r="M134" s="63"/>
    </row>
    <row r="135" spans="7:13" ht="15.75" customHeight="1">
      <c r="G135" s="63"/>
      <c r="H135" s="25"/>
      <c r="I135" s="63"/>
      <c r="J135" s="25"/>
      <c r="K135" s="63"/>
      <c r="L135" s="25"/>
      <c r="M135" s="63"/>
    </row>
    <row r="136" spans="7:13" ht="15.75" customHeight="1">
      <c r="G136" s="63"/>
      <c r="H136" s="25"/>
      <c r="I136" s="63"/>
      <c r="J136" s="25"/>
      <c r="K136" s="63"/>
      <c r="L136" s="25"/>
      <c r="M136" s="63"/>
    </row>
    <row r="137" spans="7:13" ht="15.75" customHeight="1">
      <c r="G137" s="63"/>
      <c r="H137" s="25"/>
      <c r="I137" s="63"/>
      <c r="J137" s="25"/>
      <c r="K137" s="63"/>
      <c r="L137" s="25"/>
      <c r="M137" s="63"/>
    </row>
    <row r="138" spans="7:13" ht="15.75" customHeight="1">
      <c r="G138" s="63"/>
      <c r="H138" s="25"/>
      <c r="I138" s="63"/>
      <c r="J138" s="25"/>
      <c r="K138" s="63"/>
      <c r="L138" s="25"/>
      <c r="M138" s="63"/>
    </row>
    <row r="139" spans="7:13" ht="15.75" customHeight="1">
      <c r="G139" s="63"/>
      <c r="H139" s="25"/>
      <c r="I139" s="63"/>
      <c r="J139" s="25"/>
      <c r="K139" s="63"/>
      <c r="L139" s="25"/>
      <c r="M139" s="63"/>
    </row>
    <row r="140" spans="7:13" ht="15.75" customHeight="1">
      <c r="G140" s="63"/>
      <c r="H140" s="25"/>
      <c r="I140" s="63"/>
      <c r="J140" s="25"/>
      <c r="K140" s="63"/>
      <c r="L140" s="25"/>
      <c r="M140" s="63"/>
    </row>
    <row r="141" spans="7:13" ht="15.75" customHeight="1">
      <c r="G141" s="63"/>
      <c r="H141" s="25"/>
      <c r="I141" s="63"/>
      <c r="J141" s="25"/>
      <c r="K141" s="63"/>
      <c r="L141" s="25"/>
      <c r="M141" s="63"/>
    </row>
    <row r="142" spans="7:13" ht="15.75" customHeight="1">
      <c r="G142" s="63"/>
      <c r="H142" s="25"/>
      <c r="I142" s="63"/>
      <c r="J142" s="25"/>
      <c r="K142" s="63"/>
      <c r="L142" s="25"/>
      <c r="M142" s="63"/>
    </row>
    <row r="143" spans="7:13" ht="15.75" customHeight="1">
      <c r="G143" s="63"/>
      <c r="H143" s="25"/>
      <c r="I143" s="63"/>
      <c r="J143" s="25"/>
      <c r="K143" s="63"/>
      <c r="L143" s="25"/>
      <c r="M143" s="63"/>
    </row>
    <row r="144" spans="7:13" ht="15.75" customHeight="1">
      <c r="G144" s="63"/>
      <c r="H144" s="25"/>
      <c r="I144" s="63"/>
      <c r="J144" s="25"/>
      <c r="K144" s="63"/>
      <c r="L144" s="25"/>
      <c r="M144" s="63"/>
    </row>
    <row r="145" spans="7:13" ht="15.75" customHeight="1">
      <c r="G145" s="63"/>
      <c r="H145" s="25"/>
      <c r="I145" s="63"/>
      <c r="J145" s="25"/>
      <c r="K145" s="63"/>
      <c r="L145" s="25"/>
      <c r="M145" s="63"/>
    </row>
    <row r="146" spans="1:13" ht="15.75" customHeight="1">
      <c r="A146" s="144" t="s">
        <v>161</v>
      </c>
      <c r="B146" s="144"/>
      <c r="C146" s="144"/>
      <c r="G146" s="97"/>
      <c r="I146" s="97"/>
      <c r="K146" s="97"/>
      <c r="M146" s="97"/>
    </row>
    <row r="147" spans="1:13" ht="15.75" customHeight="1">
      <c r="A147" s="145" t="s">
        <v>191</v>
      </c>
      <c r="B147" s="146"/>
      <c r="C147" s="147"/>
      <c r="G147" s="97"/>
      <c r="I147" s="97"/>
      <c r="K147" s="97"/>
      <c r="M147" s="99" t="s">
        <v>59</v>
      </c>
    </row>
    <row r="148" spans="9:13" ht="15.75" customHeight="1">
      <c r="I148" s="93"/>
      <c r="J148" s="48"/>
      <c r="K148" s="93"/>
      <c r="L148" s="48"/>
      <c r="M148" s="93"/>
    </row>
    <row r="149" spans="9:13" ht="15.75" customHeight="1">
      <c r="I149" s="93"/>
      <c r="J149" s="48"/>
      <c r="K149" s="93"/>
      <c r="L149" s="48"/>
      <c r="M149" s="93"/>
    </row>
    <row r="150" spans="1:3" ht="15.75" customHeight="1">
      <c r="A150" s="23" t="s">
        <v>307</v>
      </c>
      <c r="B150" s="5" t="s">
        <v>45</v>
      </c>
      <c r="C150" s="5"/>
    </row>
    <row r="151" spans="2:13" ht="15.75" customHeight="1">
      <c r="B151" s="148" t="s">
        <v>85</v>
      </c>
      <c r="C151" s="148"/>
      <c r="D151" s="148"/>
      <c r="E151" s="148"/>
      <c r="F151" s="148"/>
      <c r="G151" s="148"/>
      <c r="H151" s="148"/>
      <c r="I151" s="148"/>
      <c r="J151" s="148"/>
      <c r="K151" s="148"/>
      <c r="L151" s="148"/>
      <c r="M151" s="148"/>
    </row>
    <row r="152" spans="2:13" ht="15.75" customHeight="1">
      <c r="B152" s="148"/>
      <c r="C152" s="148"/>
      <c r="D152" s="148"/>
      <c r="E152" s="148"/>
      <c r="F152" s="148"/>
      <c r="G152" s="148"/>
      <c r="H152" s="148"/>
      <c r="I152" s="148"/>
      <c r="J152" s="148"/>
      <c r="K152" s="148"/>
      <c r="L152" s="148"/>
      <c r="M152" s="148"/>
    </row>
    <row r="153" spans="2:13" ht="15.75" customHeight="1">
      <c r="B153" s="148"/>
      <c r="C153" s="148"/>
      <c r="D153" s="148"/>
      <c r="E153" s="148"/>
      <c r="F153" s="148"/>
      <c r="G153" s="148"/>
      <c r="H153" s="148"/>
      <c r="I153" s="148"/>
      <c r="J153" s="148"/>
      <c r="K153" s="148"/>
      <c r="L153" s="148"/>
      <c r="M153" s="148"/>
    </row>
    <row r="155" spans="9:13" ht="15.75" customHeight="1">
      <c r="I155" s="144" t="s">
        <v>254</v>
      </c>
      <c r="J155" s="144"/>
      <c r="K155" s="144"/>
      <c r="L155" s="144"/>
      <c r="M155" s="144"/>
    </row>
    <row r="156" spans="9:13" ht="15.75" customHeight="1">
      <c r="I156" s="115" t="s">
        <v>335</v>
      </c>
      <c r="J156" s="115"/>
      <c r="K156" s="115"/>
      <c r="L156" s="115"/>
      <c r="M156" s="115"/>
    </row>
    <row r="157" spans="9:13" ht="15.75" customHeight="1">
      <c r="I157" s="21" t="s">
        <v>151</v>
      </c>
      <c r="J157" s="21"/>
      <c r="K157" s="21" t="s">
        <v>151</v>
      </c>
      <c r="L157" s="21"/>
      <c r="M157" s="21"/>
    </row>
    <row r="158" spans="9:13" ht="15.75" customHeight="1">
      <c r="I158" s="21" t="s">
        <v>153</v>
      </c>
      <c r="J158" s="21"/>
      <c r="K158" s="21" t="s">
        <v>152</v>
      </c>
      <c r="L158" s="35"/>
      <c r="M158" s="21" t="s">
        <v>37</v>
      </c>
    </row>
    <row r="159" spans="9:13" ht="15.75" customHeight="1">
      <c r="I159" s="21" t="s">
        <v>51</v>
      </c>
      <c r="J159" s="21"/>
      <c r="K159" s="21" t="s">
        <v>51</v>
      </c>
      <c r="L159" s="21"/>
      <c r="M159" s="21" t="s">
        <v>51</v>
      </c>
    </row>
    <row r="160" spans="2:13" ht="15.75" customHeight="1">
      <c r="B160" s="1" t="s">
        <v>154</v>
      </c>
      <c r="C160" s="1"/>
      <c r="K160" s="39"/>
      <c r="L160" s="39"/>
      <c r="M160" s="39"/>
    </row>
    <row r="161" spans="2:13" ht="15.75" customHeight="1">
      <c r="B161" s="22" t="s">
        <v>336</v>
      </c>
      <c r="I161" s="25">
        <v>10935</v>
      </c>
      <c r="J161" s="25"/>
      <c r="K161" s="48">
        <v>66836</v>
      </c>
      <c r="L161" s="48"/>
      <c r="M161" s="48">
        <f>SUM(I161:K161)</f>
        <v>77771</v>
      </c>
    </row>
    <row r="162" spans="2:13" ht="15.75" customHeight="1">
      <c r="B162" s="22" t="s">
        <v>138</v>
      </c>
      <c r="I162" s="25">
        <v>0</v>
      </c>
      <c r="J162" s="25"/>
      <c r="K162" s="48">
        <f>1220-309</f>
        <v>911</v>
      </c>
      <c r="L162" s="48"/>
      <c r="M162" s="48">
        <f>SUM(I162:K162)</f>
        <v>911</v>
      </c>
    </row>
    <row r="163" spans="2:13" ht="15.75" customHeight="1">
      <c r="B163" s="22" t="s">
        <v>171</v>
      </c>
      <c r="G163" s="70"/>
      <c r="I163" s="25">
        <v>0</v>
      </c>
      <c r="J163" s="25"/>
      <c r="K163" s="48">
        <v>309</v>
      </c>
      <c r="L163" s="48"/>
      <c r="M163" s="48">
        <f>SUM(I163:K163)</f>
        <v>309</v>
      </c>
    </row>
    <row r="164" spans="2:13" ht="15.75" customHeight="1" hidden="1">
      <c r="B164" s="22" t="s">
        <v>139</v>
      </c>
      <c r="I164" s="25">
        <v>0</v>
      </c>
      <c r="J164" s="25"/>
      <c r="K164" s="48">
        <v>0</v>
      </c>
      <c r="L164" s="48"/>
      <c r="M164" s="48">
        <f>SUM(I164:K164)</f>
        <v>0</v>
      </c>
    </row>
    <row r="165" spans="2:13" ht="15.75" customHeight="1" hidden="1">
      <c r="B165" s="22" t="s">
        <v>142</v>
      </c>
      <c r="I165" s="25">
        <v>0</v>
      </c>
      <c r="J165" s="25"/>
      <c r="K165" s="48">
        <v>0</v>
      </c>
      <c r="L165" s="48"/>
      <c r="M165" s="48">
        <f>SUM(I165:K165)</f>
        <v>0</v>
      </c>
    </row>
    <row r="166" spans="2:13" ht="15.75" customHeight="1">
      <c r="B166" s="22" t="s">
        <v>337</v>
      </c>
      <c r="I166" s="45">
        <f>SUM(I161:I165)</f>
        <v>10935</v>
      </c>
      <c r="J166" s="25"/>
      <c r="K166" s="45">
        <f>SUM(K161:K165)</f>
        <v>68056</v>
      </c>
      <c r="L166" s="25"/>
      <c r="M166" s="45">
        <f>SUM(M161:M165)</f>
        <v>78991</v>
      </c>
    </row>
    <row r="167" spans="9:13" ht="15.75" customHeight="1">
      <c r="I167" s="25"/>
      <c r="J167" s="25"/>
      <c r="K167" s="48"/>
      <c r="L167" s="48"/>
      <c r="M167" s="48"/>
    </row>
    <row r="168" spans="2:13" ht="15.75" customHeight="1">
      <c r="B168" s="1" t="s">
        <v>155</v>
      </c>
      <c r="C168" s="1"/>
      <c r="I168" s="25"/>
      <c r="J168" s="25"/>
      <c r="K168" s="48"/>
      <c r="L168" s="48"/>
      <c r="M168" s="48"/>
    </row>
    <row r="169" spans="2:13" ht="15.75" customHeight="1">
      <c r="B169" s="22" t="str">
        <f>+B161</f>
        <v>As at 1.2.2004</v>
      </c>
      <c r="I169" s="25">
        <v>3431</v>
      </c>
      <c r="J169" s="25"/>
      <c r="K169" s="48">
        <v>39111</v>
      </c>
      <c r="L169" s="48"/>
      <c r="M169" s="48">
        <f>SUM(I169:K169)</f>
        <v>42542</v>
      </c>
    </row>
    <row r="170" spans="2:13" ht="15.75" customHeight="1">
      <c r="B170" s="22" t="s">
        <v>143</v>
      </c>
      <c r="I170" s="25">
        <v>86</v>
      </c>
      <c r="J170" s="25"/>
      <c r="K170" s="48">
        <f>1053-I170</f>
        <v>967</v>
      </c>
      <c r="L170" s="48"/>
      <c r="M170" s="48">
        <f>SUM(I170:K170)</f>
        <v>1053</v>
      </c>
    </row>
    <row r="171" spans="2:13" ht="15.75" customHeight="1" hidden="1">
      <c r="B171" s="22" t="s">
        <v>139</v>
      </c>
      <c r="I171" s="25">
        <v>0</v>
      </c>
      <c r="J171" s="25"/>
      <c r="K171" s="48">
        <v>0</v>
      </c>
      <c r="L171" s="48"/>
      <c r="M171" s="48">
        <f>SUM(I171:K171)</f>
        <v>0</v>
      </c>
    </row>
    <row r="172" spans="2:13" ht="15.75" customHeight="1" hidden="1">
      <c r="B172" s="22" t="s">
        <v>142</v>
      </c>
      <c r="I172" s="25">
        <v>0</v>
      </c>
      <c r="J172" s="25"/>
      <c r="K172" s="48">
        <v>0</v>
      </c>
      <c r="L172" s="48"/>
      <c r="M172" s="48">
        <f>SUM(I172:K172)</f>
        <v>0</v>
      </c>
    </row>
    <row r="173" spans="2:13" ht="15.75" customHeight="1">
      <c r="B173" s="22" t="str">
        <f>+B166</f>
        <v>As at 30.4.2004</v>
      </c>
      <c r="I173" s="49">
        <f>SUM(I169:I172)</f>
        <v>3517</v>
      </c>
      <c r="J173" s="25"/>
      <c r="K173" s="49">
        <f>SUM(K169:K172)</f>
        <v>40078</v>
      </c>
      <c r="L173" s="48"/>
      <c r="M173" s="49">
        <f>SUM(M169:M172)</f>
        <v>43595</v>
      </c>
    </row>
    <row r="174" spans="9:13" ht="15.75" customHeight="1">
      <c r="I174" s="25"/>
      <c r="J174" s="25"/>
      <c r="K174" s="48"/>
      <c r="L174" s="48"/>
      <c r="M174" s="48"/>
    </row>
    <row r="175" spans="2:13" ht="15.75" customHeight="1" thickBot="1">
      <c r="B175" s="22" t="s">
        <v>145</v>
      </c>
      <c r="I175" s="50">
        <f>+I166-I173</f>
        <v>7418</v>
      </c>
      <c r="J175" s="48"/>
      <c r="K175" s="50">
        <f>+K166-K173</f>
        <v>27978</v>
      </c>
      <c r="L175" s="48"/>
      <c r="M175" s="50">
        <f>+M166-M173</f>
        <v>35396</v>
      </c>
    </row>
    <row r="176" spans="9:13" ht="15.75" customHeight="1" thickTop="1">
      <c r="I176" s="93"/>
      <c r="J176" s="48"/>
      <c r="K176" s="93"/>
      <c r="L176" s="48"/>
      <c r="M176" s="93"/>
    </row>
    <row r="177" spans="9:13" ht="15.75" customHeight="1">
      <c r="I177" s="93"/>
      <c r="J177" s="48"/>
      <c r="K177" s="93"/>
      <c r="L177" s="48"/>
      <c r="M177" s="93"/>
    </row>
    <row r="178" spans="9:13" ht="15.75" customHeight="1">
      <c r="I178" s="93"/>
      <c r="J178" s="48"/>
      <c r="K178" s="93"/>
      <c r="L178" s="48"/>
      <c r="M178" s="93"/>
    </row>
    <row r="179" spans="9:13" ht="15.75" customHeight="1">
      <c r="I179" s="93"/>
      <c r="J179" s="48"/>
      <c r="K179" s="93"/>
      <c r="L179" s="48"/>
      <c r="M179" s="93"/>
    </row>
    <row r="180" spans="9:13" ht="15.75" customHeight="1">
      <c r="I180" s="93"/>
      <c r="J180" s="48"/>
      <c r="K180" s="93"/>
      <c r="L180" s="48"/>
      <c r="M180" s="93"/>
    </row>
    <row r="181" spans="9:13" ht="15.75" customHeight="1">
      <c r="I181" s="93"/>
      <c r="J181" s="48"/>
      <c r="K181" s="93"/>
      <c r="L181" s="48"/>
      <c r="M181" s="93"/>
    </row>
    <row r="182" spans="9:13" ht="15.75" customHeight="1">
      <c r="I182" s="93"/>
      <c r="J182" s="48"/>
      <c r="K182" s="93"/>
      <c r="L182" s="48"/>
      <c r="M182" s="93"/>
    </row>
    <row r="183" spans="9:13" ht="15.75" customHeight="1">
      <c r="I183" s="93"/>
      <c r="J183" s="48"/>
      <c r="K183" s="93"/>
      <c r="L183" s="48"/>
      <c r="M183" s="93"/>
    </row>
    <row r="184" spans="9:13" ht="15.75" customHeight="1">
      <c r="I184" s="93"/>
      <c r="J184" s="48"/>
      <c r="K184" s="93"/>
      <c r="L184" s="48"/>
      <c r="M184" s="93"/>
    </row>
    <row r="185" spans="9:13" ht="15.75" customHeight="1">
      <c r="I185" s="93"/>
      <c r="J185" s="48"/>
      <c r="K185" s="93"/>
      <c r="L185" s="48"/>
      <c r="M185" s="93"/>
    </row>
    <row r="186" spans="9:13" ht="15.75" customHeight="1">
      <c r="I186" s="93"/>
      <c r="J186" s="48"/>
      <c r="K186" s="93"/>
      <c r="L186" s="48"/>
      <c r="M186" s="93"/>
    </row>
    <row r="187" spans="9:13" ht="15.75" customHeight="1">
      <c r="I187" s="93"/>
      <c r="J187" s="48"/>
      <c r="K187" s="93"/>
      <c r="L187" s="48"/>
      <c r="M187" s="93"/>
    </row>
    <row r="188" spans="9:13" ht="15.75" customHeight="1">
      <c r="I188" s="93"/>
      <c r="J188" s="48"/>
      <c r="K188" s="93"/>
      <c r="L188" s="48"/>
      <c r="M188" s="93"/>
    </row>
    <row r="189" spans="9:13" ht="15.75" customHeight="1">
      <c r="I189" s="93"/>
      <c r="J189" s="48"/>
      <c r="K189" s="93"/>
      <c r="L189" s="48"/>
      <c r="M189" s="93"/>
    </row>
    <row r="190" spans="9:13" ht="15.75" customHeight="1">
      <c r="I190" s="93"/>
      <c r="J190" s="48"/>
      <c r="K190" s="93"/>
      <c r="L190" s="48"/>
      <c r="M190" s="93"/>
    </row>
    <row r="191" spans="9:13" ht="15.75" customHeight="1">
      <c r="I191" s="93"/>
      <c r="J191" s="48"/>
      <c r="K191" s="93"/>
      <c r="L191" s="48"/>
      <c r="M191" s="93"/>
    </row>
    <row r="192" spans="9:13" ht="15.75" customHeight="1">
      <c r="I192" s="93"/>
      <c r="J192" s="48"/>
      <c r="K192" s="93"/>
      <c r="L192" s="48"/>
      <c r="M192" s="93"/>
    </row>
    <row r="193" spans="9:13" ht="15.75" customHeight="1">
      <c r="I193" s="93"/>
      <c r="J193" s="48"/>
      <c r="K193" s="93"/>
      <c r="L193" s="48"/>
      <c r="M193" s="93"/>
    </row>
    <row r="194" spans="9:13" ht="15.75" customHeight="1">
      <c r="I194" s="93"/>
      <c r="J194" s="48"/>
      <c r="K194" s="93"/>
      <c r="L194" s="48"/>
      <c r="M194" s="93"/>
    </row>
    <row r="195" spans="9:13" ht="15.75" customHeight="1">
      <c r="I195" s="93"/>
      <c r="J195" s="48"/>
      <c r="K195" s="93"/>
      <c r="L195" s="48"/>
      <c r="M195" s="93"/>
    </row>
    <row r="196" spans="9:13" ht="15.75" customHeight="1">
      <c r="I196" s="93"/>
      <c r="J196" s="48"/>
      <c r="K196" s="93"/>
      <c r="L196" s="48"/>
      <c r="M196" s="93"/>
    </row>
    <row r="197" spans="1:13" ht="15.75" customHeight="1">
      <c r="A197" s="144" t="s">
        <v>161</v>
      </c>
      <c r="B197" s="144"/>
      <c r="C197" s="144"/>
      <c r="G197" s="97"/>
      <c r="I197" s="97"/>
      <c r="K197" s="97"/>
      <c r="M197" s="97"/>
    </row>
    <row r="198" spans="1:13" ht="15.75" customHeight="1">
      <c r="A198" s="145" t="s">
        <v>191</v>
      </c>
      <c r="B198" s="146"/>
      <c r="C198" s="147"/>
      <c r="G198" s="97"/>
      <c r="I198" s="97"/>
      <c r="K198" s="97"/>
      <c r="M198" s="99" t="s">
        <v>60</v>
      </c>
    </row>
    <row r="199" spans="9:13" ht="15.75" customHeight="1">
      <c r="I199" s="93"/>
      <c r="J199" s="48"/>
      <c r="K199" s="93"/>
      <c r="L199" s="48"/>
      <c r="M199" s="93"/>
    </row>
    <row r="200" spans="9:13" ht="15.75" customHeight="1">
      <c r="I200" s="93"/>
      <c r="J200" s="48"/>
      <c r="K200" s="93"/>
      <c r="L200" s="48"/>
      <c r="M200" s="93"/>
    </row>
    <row r="201" spans="1:3" ht="15.75" customHeight="1">
      <c r="A201" s="23" t="s">
        <v>308</v>
      </c>
      <c r="B201" s="5" t="s">
        <v>378</v>
      </c>
      <c r="C201" s="5"/>
    </row>
    <row r="202" spans="2:13" ht="15.75" customHeight="1">
      <c r="B202" s="148" t="s">
        <v>385</v>
      </c>
      <c r="C202" s="148"/>
      <c r="D202" s="135"/>
      <c r="E202" s="135"/>
      <c r="F202" s="135"/>
      <c r="G202" s="135"/>
      <c r="H202" s="135"/>
      <c r="I202" s="135"/>
      <c r="J202" s="135"/>
      <c r="K202" s="135"/>
      <c r="L202" s="135"/>
      <c r="M202" s="135"/>
    </row>
    <row r="203" spans="2:13" ht="15.75" customHeight="1">
      <c r="B203" s="135"/>
      <c r="C203" s="135"/>
      <c r="D203" s="135"/>
      <c r="E203" s="135"/>
      <c r="F203" s="135"/>
      <c r="G203" s="135"/>
      <c r="H203" s="135"/>
      <c r="I203" s="135"/>
      <c r="J203" s="135"/>
      <c r="K203" s="135"/>
      <c r="L203" s="135"/>
      <c r="M203" s="135"/>
    </row>
    <row r="204" spans="2:13" ht="15.75" customHeight="1">
      <c r="B204" s="32"/>
      <c r="C204" s="32"/>
      <c r="D204" s="32"/>
      <c r="E204" s="32"/>
      <c r="F204" s="32"/>
      <c r="G204" s="32"/>
      <c r="H204" s="32"/>
      <c r="I204" s="32"/>
      <c r="J204" s="32"/>
      <c r="K204" s="32"/>
      <c r="L204" s="32"/>
      <c r="M204" s="32"/>
    </row>
    <row r="205" spans="2:13" ht="15.75" customHeight="1">
      <c r="B205" s="32"/>
      <c r="C205" s="32"/>
      <c r="D205" s="32"/>
      <c r="E205" s="32"/>
      <c r="F205" s="32"/>
      <c r="G205" s="32"/>
      <c r="H205" s="32"/>
      <c r="I205" s="32"/>
      <c r="J205" s="32"/>
      <c r="K205" s="32"/>
      <c r="L205" s="32"/>
      <c r="M205" s="32"/>
    </row>
    <row r="206" spans="1:3" ht="15.75" customHeight="1">
      <c r="A206" s="23" t="s">
        <v>309</v>
      </c>
      <c r="B206" s="5" t="s">
        <v>49</v>
      </c>
      <c r="C206" s="5"/>
    </row>
    <row r="207" ht="15.75" customHeight="1">
      <c r="B207" s="22" t="s">
        <v>334</v>
      </c>
    </row>
    <row r="209" spans="2:13" ht="15.75" customHeight="1">
      <c r="B209" s="86"/>
      <c r="C209" s="86"/>
      <c r="D209" s="32"/>
      <c r="E209" s="32"/>
      <c r="F209" s="32"/>
      <c r="G209" s="32"/>
      <c r="H209" s="32"/>
      <c r="I209" s="32"/>
      <c r="J209" s="32"/>
      <c r="K209" s="32"/>
      <c r="L209" s="32"/>
      <c r="M209" s="32"/>
    </row>
    <row r="210" spans="1:3" ht="15.75" customHeight="1">
      <c r="A210" s="23" t="s">
        <v>310</v>
      </c>
      <c r="B210" s="5" t="s">
        <v>98</v>
      </c>
      <c r="C210" s="5"/>
    </row>
    <row r="211" spans="2:13" ht="15.75" customHeight="1">
      <c r="B211" s="116" t="s">
        <v>175</v>
      </c>
      <c r="C211" s="116"/>
      <c r="D211" s="116"/>
      <c r="E211" s="116"/>
      <c r="F211" s="116"/>
      <c r="G211" s="116"/>
      <c r="H211" s="116"/>
      <c r="I211" s="116"/>
      <c r="J211" s="116"/>
      <c r="K211" s="116"/>
      <c r="L211" s="116"/>
      <c r="M211" s="116"/>
    </row>
    <row r="212" spans="2:13" ht="15.75" customHeight="1">
      <c r="B212" s="116"/>
      <c r="C212" s="116"/>
      <c r="D212" s="116"/>
      <c r="E212" s="116"/>
      <c r="F212" s="116"/>
      <c r="G212" s="116"/>
      <c r="H212" s="116"/>
      <c r="I212" s="116"/>
      <c r="J212" s="116"/>
      <c r="K212" s="116"/>
      <c r="L212" s="116"/>
      <c r="M212" s="116"/>
    </row>
    <row r="213" spans="2:13" ht="15.75" customHeight="1">
      <c r="B213" s="84"/>
      <c r="C213" s="84"/>
      <c r="D213" s="84"/>
      <c r="E213" s="84"/>
      <c r="F213" s="84"/>
      <c r="G213" s="84"/>
      <c r="H213" s="84"/>
      <c r="I213" s="84"/>
      <c r="J213" s="84"/>
      <c r="K213" s="84"/>
      <c r="L213" s="84"/>
      <c r="M213" s="84"/>
    </row>
    <row r="214" ht="15.75" customHeight="1">
      <c r="M214" s="21" t="s">
        <v>51</v>
      </c>
    </row>
    <row r="215" spans="2:3" ht="15.75" customHeight="1">
      <c r="B215" s="1" t="s">
        <v>63</v>
      </c>
      <c r="C215" s="1"/>
    </row>
    <row r="216" spans="2:13" ht="15.75" customHeight="1">
      <c r="B216" s="22" t="s">
        <v>281</v>
      </c>
      <c r="M216" s="25"/>
    </row>
    <row r="217" spans="2:13" ht="15.75" customHeight="1">
      <c r="B217" s="42" t="s">
        <v>283</v>
      </c>
      <c r="M217" s="25">
        <v>305</v>
      </c>
    </row>
    <row r="218" spans="2:13" ht="15.75" customHeight="1">
      <c r="B218" s="42" t="s">
        <v>285</v>
      </c>
      <c r="M218" s="25">
        <v>330</v>
      </c>
    </row>
    <row r="219" spans="2:13" ht="15.75" customHeight="1">
      <c r="B219" s="42" t="s">
        <v>286</v>
      </c>
      <c r="M219" s="25">
        <v>5</v>
      </c>
    </row>
    <row r="220" spans="2:13" ht="15.75" customHeight="1">
      <c r="B220" s="42"/>
      <c r="M220" s="25"/>
    </row>
    <row r="221" spans="2:13" ht="15.75" customHeight="1">
      <c r="B221" s="22" t="s">
        <v>284</v>
      </c>
      <c r="M221" s="26">
        <v>238</v>
      </c>
    </row>
    <row r="222" ht="15.75" customHeight="1">
      <c r="M222" s="63"/>
    </row>
    <row r="223" ht="15.75" customHeight="1" thickBot="1">
      <c r="M223" s="38">
        <f>SUM(M217:M221)</f>
        <v>878</v>
      </c>
    </row>
    <row r="224" spans="2:13" ht="15.75" customHeight="1" thickTop="1">
      <c r="B224" s="22" t="s">
        <v>187</v>
      </c>
      <c r="M224" s="63"/>
    </row>
    <row r="225" spans="9:13" ht="15.75" customHeight="1">
      <c r="I225" s="93"/>
      <c r="J225" s="48"/>
      <c r="K225" s="93"/>
      <c r="L225" s="48"/>
      <c r="M225" s="93"/>
    </row>
    <row r="226" spans="9:13" ht="8.25" customHeight="1">
      <c r="I226" s="93"/>
      <c r="J226" s="48"/>
      <c r="K226" s="93"/>
      <c r="L226" s="48"/>
      <c r="M226" s="93"/>
    </row>
    <row r="227" spans="1:3" ht="15.75" customHeight="1">
      <c r="A227" s="23" t="s">
        <v>311</v>
      </c>
      <c r="B227" s="5" t="s">
        <v>10</v>
      </c>
      <c r="C227" s="5"/>
    </row>
    <row r="228" ht="15.75" customHeight="1">
      <c r="M228" s="21" t="s">
        <v>62</v>
      </c>
    </row>
    <row r="229" ht="15.75" customHeight="1">
      <c r="M229" s="21" t="s">
        <v>116</v>
      </c>
    </row>
    <row r="230" ht="15.75" customHeight="1">
      <c r="M230" s="21" t="s">
        <v>255</v>
      </c>
    </row>
    <row r="231" ht="15.75" customHeight="1">
      <c r="M231" s="21" t="s">
        <v>256</v>
      </c>
    </row>
    <row r="232" ht="15.75" customHeight="1">
      <c r="M232" s="34" t="s">
        <v>290</v>
      </c>
    </row>
    <row r="233" spans="2:13" ht="15.75" customHeight="1">
      <c r="B233" s="1" t="s">
        <v>144</v>
      </c>
      <c r="M233" s="21" t="s">
        <v>51</v>
      </c>
    </row>
    <row r="234" ht="15.75" customHeight="1">
      <c r="B234" s="22" t="s">
        <v>156</v>
      </c>
    </row>
    <row r="235" spans="2:3" ht="15.75" customHeight="1">
      <c r="B235" s="23" t="s">
        <v>157</v>
      </c>
      <c r="C235" s="23"/>
    </row>
    <row r="236" spans="3:13" ht="15.75" customHeight="1">
      <c r="C236" s="22" t="s">
        <v>158</v>
      </c>
      <c r="M236" s="25">
        <v>7904</v>
      </c>
    </row>
    <row r="237" spans="3:13" ht="15.75" customHeight="1">
      <c r="C237" s="22" t="s">
        <v>159</v>
      </c>
      <c r="M237" s="25">
        <v>305</v>
      </c>
    </row>
    <row r="238" spans="3:13" ht="15.75" customHeight="1">
      <c r="C238" s="22" t="s">
        <v>348</v>
      </c>
      <c r="M238" s="25">
        <v>1140</v>
      </c>
    </row>
    <row r="239" spans="3:13" ht="15.75" customHeight="1">
      <c r="C239" s="22" t="s">
        <v>160</v>
      </c>
      <c r="M239" s="26">
        <v>2063</v>
      </c>
    </row>
    <row r="240" ht="15.75" customHeight="1">
      <c r="M240" s="25">
        <f>SUM(M236:M239)</f>
        <v>11412</v>
      </c>
    </row>
    <row r="241" spans="2:13" ht="15.75" customHeight="1">
      <c r="B241" s="23" t="s">
        <v>162</v>
      </c>
      <c r="M241" s="25"/>
    </row>
    <row r="242" spans="3:13" ht="15.75" customHeight="1">
      <c r="C242" s="22" t="s">
        <v>163</v>
      </c>
      <c r="M242" s="26">
        <v>7425</v>
      </c>
    </row>
    <row r="243" ht="9.75" customHeight="1">
      <c r="M243" s="63"/>
    </row>
    <row r="244" ht="15.75" customHeight="1" thickBot="1">
      <c r="M244" s="38">
        <f>+M240+M242</f>
        <v>18837</v>
      </c>
    </row>
    <row r="245" spans="1:13" ht="15.75" customHeight="1" thickTop="1">
      <c r="A245" s="144" t="s">
        <v>161</v>
      </c>
      <c r="B245" s="144"/>
      <c r="C245" s="144"/>
      <c r="M245" s="63"/>
    </row>
    <row r="246" spans="1:13" ht="15.75" customHeight="1">
      <c r="A246" s="145" t="str">
        <f>+A198</f>
        <v>26870 D</v>
      </c>
      <c r="B246" s="146"/>
      <c r="C246" s="147"/>
      <c r="M246" s="99" t="s">
        <v>61</v>
      </c>
    </row>
    <row r="247" spans="1:13" ht="15.75" customHeight="1">
      <c r="A247" s="51"/>
      <c r="B247" s="51"/>
      <c r="C247" s="51"/>
      <c r="M247" s="99"/>
    </row>
    <row r="248" spans="1:13" ht="15.75" customHeight="1">
      <c r="A248" s="51"/>
      <c r="B248" s="51"/>
      <c r="C248" s="51"/>
      <c r="M248" s="99"/>
    </row>
    <row r="249" spans="1:3" ht="15.75" customHeight="1">
      <c r="A249" s="23" t="s">
        <v>313</v>
      </c>
      <c r="B249" s="5" t="s">
        <v>166</v>
      </c>
      <c r="C249" s="5"/>
    </row>
    <row r="250" spans="1:13" ht="15.75" customHeight="1">
      <c r="A250" s="23"/>
      <c r="B250" s="148" t="s">
        <v>312</v>
      </c>
      <c r="C250" s="148"/>
      <c r="D250" s="148"/>
      <c r="E250" s="148"/>
      <c r="F250" s="148"/>
      <c r="G250" s="148"/>
      <c r="H250" s="148"/>
      <c r="I250" s="148"/>
      <c r="J250" s="148"/>
      <c r="K250" s="148"/>
      <c r="L250" s="148"/>
      <c r="M250" s="148"/>
    </row>
    <row r="251" spans="1:13" ht="15.75" customHeight="1">
      <c r="A251" s="23"/>
      <c r="B251" s="148"/>
      <c r="C251" s="148"/>
      <c r="D251" s="148"/>
      <c r="E251" s="148"/>
      <c r="F251" s="148"/>
      <c r="G251" s="148"/>
      <c r="H251" s="148"/>
      <c r="I251" s="148"/>
      <c r="J251" s="148"/>
      <c r="K251" s="148"/>
      <c r="L251" s="148"/>
      <c r="M251" s="148"/>
    </row>
    <row r="252" ht="15.75" customHeight="1">
      <c r="M252" s="34"/>
    </row>
    <row r="253" ht="15.75" customHeight="1">
      <c r="M253" s="21" t="s">
        <v>51</v>
      </c>
    </row>
    <row r="254" ht="15.75" customHeight="1">
      <c r="B254" s="22" t="s">
        <v>108</v>
      </c>
    </row>
    <row r="256" spans="2:13" ht="15.75" customHeight="1" thickBot="1">
      <c r="B256" s="23" t="s">
        <v>287</v>
      </c>
      <c r="C256" s="23"/>
      <c r="M256" s="38">
        <v>2000</v>
      </c>
    </row>
    <row r="257" ht="15.75" customHeight="1" thickTop="1"/>
    <row r="258" spans="11:13" ht="15.75" customHeight="1">
      <c r="K258" s="93"/>
      <c r="L258" s="48"/>
      <c r="M258" s="93"/>
    </row>
    <row r="259" spans="1:13" ht="15.75" customHeight="1">
      <c r="A259" s="23" t="s">
        <v>314</v>
      </c>
      <c r="B259" s="5" t="s">
        <v>99</v>
      </c>
      <c r="C259" s="51"/>
      <c r="K259" s="93"/>
      <c r="L259" s="48"/>
      <c r="M259" s="93"/>
    </row>
    <row r="260" spans="2:13" ht="15.75" customHeight="1">
      <c r="B260" s="22" t="s">
        <v>239</v>
      </c>
      <c r="C260" s="51"/>
      <c r="K260" s="93"/>
      <c r="L260" s="48"/>
      <c r="M260" s="93"/>
    </row>
    <row r="261" spans="3:13" ht="15.75" customHeight="1">
      <c r="C261" s="51"/>
      <c r="K261" s="93"/>
      <c r="L261" s="48"/>
      <c r="M261" s="93"/>
    </row>
    <row r="262" spans="11:13" ht="15.75" customHeight="1">
      <c r="K262" s="93"/>
      <c r="L262" s="48"/>
      <c r="M262" s="93"/>
    </row>
    <row r="263" spans="1:13" ht="15.75" customHeight="1">
      <c r="A263" s="42" t="s">
        <v>315</v>
      </c>
      <c r="B263" s="43" t="s">
        <v>149</v>
      </c>
      <c r="C263" s="43"/>
      <c r="D263" s="40"/>
      <c r="E263" s="40"/>
      <c r="F263" s="40"/>
      <c r="G263" s="40"/>
      <c r="H263" s="40"/>
      <c r="I263" s="40"/>
      <c r="J263" s="40"/>
      <c r="K263" s="40"/>
      <c r="L263" s="40"/>
      <c r="M263" s="40"/>
    </row>
    <row r="264" spans="1:13" ht="15.75" customHeight="1">
      <c r="A264" s="39"/>
      <c r="B264" s="135" t="s">
        <v>222</v>
      </c>
      <c r="C264" s="135"/>
      <c r="D264" s="135"/>
      <c r="E264" s="135"/>
      <c r="F264" s="135"/>
      <c r="G264" s="135"/>
      <c r="H264" s="135"/>
      <c r="I264" s="135"/>
      <c r="J264" s="135"/>
      <c r="K264" s="135"/>
      <c r="L264" s="135"/>
      <c r="M264" s="135"/>
    </row>
    <row r="265" spans="1:13" ht="15.75" customHeight="1">
      <c r="A265" s="39"/>
      <c r="B265" s="135"/>
      <c r="C265" s="135"/>
      <c r="D265" s="135"/>
      <c r="E265" s="135"/>
      <c r="F265" s="135"/>
      <c r="G265" s="135"/>
      <c r="H265" s="135"/>
      <c r="I265" s="135"/>
      <c r="J265" s="135"/>
      <c r="K265" s="135"/>
      <c r="L265" s="135"/>
      <c r="M265" s="135"/>
    </row>
    <row r="266" spans="2:13" ht="15.75" customHeight="1">
      <c r="B266" s="135"/>
      <c r="C266" s="135"/>
      <c r="D266" s="135"/>
      <c r="E266" s="135"/>
      <c r="F266" s="135"/>
      <c r="G266" s="135"/>
      <c r="H266" s="135"/>
      <c r="I266" s="135"/>
      <c r="J266" s="135"/>
      <c r="K266" s="135"/>
      <c r="L266" s="135"/>
      <c r="M266" s="135"/>
    </row>
    <row r="267" spans="2:13" ht="16.5" customHeight="1">
      <c r="B267" s="32"/>
      <c r="C267" s="32"/>
      <c r="D267" s="32"/>
      <c r="E267" s="32"/>
      <c r="F267" s="32"/>
      <c r="G267" s="32"/>
      <c r="H267" s="32"/>
      <c r="I267" s="32"/>
      <c r="J267" s="32"/>
      <c r="K267" s="32"/>
      <c r="L267" s="32"/>
      <c r="M267" s="32"/>
    </row>
    <row r="268" spans="2:13" ht="15.75" customHeight="1">
      <c r="B268" s="135" t="s">
        <v>267</v>
      </c>
      <c r="C268" s="135"/>
      <c r="D268" s="135"/>
      <c r="E268" s="135"/>
      <c r="F268" s="135"/>
      <c r="G268" s="135"/>
      <c r="H268" s="135"/>
      <c r="I268" s="135"/>
      <c r="J268" s="135"/>
      <c r="K268" s="135"/>
      <c r="L268" s="135"/>
      <c r="M268" s="135"/>
    </row>
    <row r="269" spans="2:13" ht="15.75" customHeight="1">
      <c r="B269" s="135"/>
      <c r="C269" s="135"/>
      <c r="D269" s="135"/>
      <c r="E269" s="135"/>
      <c r="F269" s="135"/>
      <c r="G269" s="135"/>
      <c r="H269" s="135"/>
      <c r="I269" s="135"/>
      <c r="J269" s="135"/>
      <c r="K269" s="135"/>
      <c r="L269" s="135"/>
      <c r="M269" s="135"/>
    </row>
    <row r="270" spans="2:13" ht="15.75" customHeight="1">
      <c r="B270" s="32"/>
      <c r="C270" s="32"/>
      <c r="D270" s="32"/>
      <c r="E270" s="32"/>
      <c r="F270" s="32"/>
      <c r="G270" s="32"/>
      <c r="H270" s="32"/>
      <c r="I270" s="32"/>
      <c r="J270" s="32"/>
      <c r="K270" s="21" t="s">
        <v>253</v>
      </c>
      <c r="L270" s="21"/>
      <c r="M270" s="21" t="s">
        <v>257</v>
      </c>
    </row>
    <row r="271" spans="2:13" ht="15.75" customHeight="1">
      <c r="B271" s="32"/>
      <c r="C271" s="32"/>
      <c r="D271" s="32"/>
      <c r="E271" s="32"/>
      <c r="F271" s="32"/>
      <c r="G271" s="32"/>
      <c r="H271" s="32"/>
      <c r="I271" s="32"/>
      <c r="J271" s="32"/>
      <c r="K271" s="21" t="s">
        <v>258</v>
      </c>
      <c r="L271" s="21"/>
      <c r="M271" s="21" t="s">
        <v>258</v>
      </c>
    </row>
    <row r="272" spans="2:13" ht="15.75" customHeight="1">
      <c r="B272" s="32"/>
      <c r="C272" s="32"/>
      <c r="D272" s="32"/>
      <c r="E272" s="32"/>
      <c r="F272" s="32"/>
      <c r="G272" s="32"/>
      <c r="H272" s="32"/>
      <c r="I272" s="32"/>
      <c r="J272" s="32"/>
      <c r="K272" s="21" t="s">
        <v>259</v>
      </c>
      <c r="L272" s="21"/>
      <c r="M272" s="21" t="s">
        <v>259</v>
      </c>
    </row>
    <row r="273" spans="2:13" ht="15.75" customHeight="1">
      <c r="B273" s="32"/>
      <c r="C273" s="32"/>
      <c r="D273" s="32"/>
      <c r="E273" s="32"/>
      <c r="F273" s="32"/>
      <c r="G273" s="32"/>
      <c r="H273" s="32"/>
      <c r="I273" s="32"/>
      <c r="J273" s="32"/>
      <c r="K273" s="21" t="s">
        <v>86</v>
      </c>
      <c r="L273" s="21"/>
      <c r="M273" s="21" t="s">
        <v>86</v>
      </c>
    </row>
    <row r="274" spans="2:13" ht="15.75" customHeight="1">
      <c r="B274" s="32"/>
      <c r="C274" s="32"/>
      <c r="D274" s="32"/>
      <c r="E274" s="32"/>
      <c r="F274" s="32"/>
      <c r="G274" s="32"/>
      <c r="H274" s="32"/>
      <c r="I274" s="32"/>
      <c r="J274" s="32"/>
      <c r="K274" s="34" t="s">
        <v>290</v>
      </c>
      <c r="L274" s="35"/>
      <c r="M274" s="34" t="s">
        <v>290</v>
      </c>
    </row>
    <row r="275" spans="2:13" ht="15.75" customHeight="1">
      <c r="B275" s="32"/>
      <c r="C275" s="32"/>
      <c r="D275" s="32"/>
      <c r="E275" s="32"/>
      <c r="F275" s="32"/>
      <c r="G275" s="32"/>
      <c r="H275" s="32"/>
      <c r="I275" s="32"/>
      <c r="J275" s="32"/>
      <c r="K275" s="21" t="s">
        <v>51</v>
      </c>
      <c r="L275" s="21"/>
      <c r="M275" s="21" t="s">
        <v>51</v>
      </c>
    </row>
    <row r="276" spans="2:13" ht="15.75" customHeight="1">
      <c r="B276" s="40" t="s">
        <v>180</v>
      </c>
      <c r="C276" s="32"/>
      <c r="D276" s="32"/>
      <c r="E276" s="32"/>
      <c r="F276" s="32"/>
      <c r="G276" s="32"/>
      <c r="H276" s="32"/>
      <c r="I276" s="32"/>
      <c r="J276" s="32"/>
      <c r="K276" s="21"/>
      <c r="L276" s="21"/>
      <c r="M276" s="21"/>
    </row>
    <row r="277" spans="2:13" ht="15.75" customHeight="1">
      <c r="B277" s="40"/>
      <c r="C277" s="32"/>
      <c r="D277" s="32"/>
      <c r="E277" s="32"/>
      <c r="F277" s="32"/>
      <c r="G277" s="32"/>
      <c r="H277" s="32"/>
      <c r="I277" s="32"/>
      <c r="J277" s="32"/>
      <c r="K277" s="21"/>
      <c r="L277" s="21"/>
      <c r="M277" s="21"/>
    </row>
    <row r="278" spans="2:13" ht="15.75" customHeight="1">
      <c r="B278" s="40" t="s">
        <v>181</v>
      </c>
      <c r="C278" s="32"/>
      <c r="D278" s="32"/>
      <c r="E278" s="32"/>
      <c r="F278" s="32"/>
      <c r="G278" s="32"/>
      <c r="H278" s="32"/>
      <c r="I278" s="32"/>
      <c r="J278" s="32"/>
      <c r="K278" s="48"/>
      <c r="L278" s="48"/>
      <c r="M278" s="48"/>
    </row>
    <row r="279" spans="2:13" ht="15.75" customHeight="1">
      <c r="B279" s="47" t="s">
        <v>182</v>
      </c>
      <c r="C279" s="32"/>
      <c r="D279" s="32"/>
      <c r="E279" s="32"/>
      <c r="F279" s="32"/>
      <c r="G279" s="32"/>
      <c r="H279" s="32"/>
      <c r="I279" s="32"/>
      <c r="J279" s="32"/>
      <c r="K279" s="48">
        <v>362</v>
      </c>
      <c r="L279" s="48"/>
      <c r="M279" s="48">
        <f>+K279</f>
        <v>362</v>
      </c>
    </row>
    <row r="280" spans="2:13" ht="15.75" customHeight="1" hidden="1">
      <c r="B280" s="47" t="s">
        <v>231</v>
      </c>
      <c r="C280" s="32"/>
      <c r="D280" s="32"/>
      <c r="E280" s="32"/>
      <c r="F280" s="32"/>
      <c r="G280" s="32"/>
      <c r="H280" s="32"/>
      <c r="I280" s="32"/>
      <c r="J280" s="32"/>
      <c r="K280" s="48">
        <v>0</v>
      </c>
      <c r="L280" s="48"/>
      <c r="M280" s="48">
        <v>0</v>
      </c>
    </row>
    <row r="281" spans="2:13" ht="15.75" customHeight="1" hidden="1">
      <c r="B281" s="47" t="s">
        <v>0</v>
      </c>
      <c r="C281" s="32"/>
      <c r="D281" s="32"/>
      <c r="E281" s="32"/>
      <c r="F281" s="32"/>
      <c r="G281" s="32"/>
      <c r="H281" s="32"/>
      <c r="I281" s="32"/>
      <c r="J281" s="32"/>
      <c r="K281" s="48">
        <v>0</v>
      </c>
      <c r="L281" s="48"/>
      <c r="M281" s="48">
        <v>0</v>
      </c>
    </row>
    <row r="282" spans="2:13" ht="15.75" customHeight="1">
      <c r="B282" s="47"/>
      <c r="C282" s="32"/>
      <c r="D282" s="32"/>
      <c r="E282" s="32"/>
      <c r="F282" s="32"/>
      <c r="G282" s="32"/>
      <c r="H282" s="32"/>
      <c r="I282" s="32"/>
      <c r="J282" s="32"/>
      <c r="K282" s="48"/>
      <c r="L282" s="48"/>
      <c r="M282" s="48"/>
    </row>
    <row r="283" spans="2:13" ht="15.75" customHeight="1">
      <c r="B283" s="40" t="s">
        <v>183</v>
      </c>
      <c r="C283" s="32"/>
      <c r="D283" s="32"/>
      <c r="E283" s="32"/>
      <c r="F283" s="32"/>
      <c r="G283" s="32"/>
      <c r="H283" s="32"/>
      <c r="I283" s="32"/>
      <c r="J283" s="32"/>
      <c r="K283" s="48"/>
      <c r="L283" s="48"/>
      <c r="M283" s="48"/>
    </row>
    <row r="284" spans="2:13" ht="15.75" customHeight="1">
      <c r="B284" s="47" t="s">
        <v>182</v>
      </c>
      <c r="C284" s="32"/>
      <c r="D284" s="32"/>
      <c r="E284" s="32"/>
      <c r="F284" s="32"/>
      <c r="G284" s="32"/>
      <c r="H284" s="32"/>
      <c r="I284" s="32"/>
      <c r="J284" s="32"/>
      <c r="K284" s="48">
        <v>542</v>
      </c>
      <c r="L284" s="48"/>
      <c r="M284" s="48">
        <f>+K284</f>
        <v>542</v>
      </c>
    </row>
    <row r="285" spans="2:13" ht="15.75" customHeight="1" hidden="1">
      <c r="B285" s="47"/>
      <c r="C285" s="32"/>
      <c r="D285" s="32"/>
      <c r="E285" s="32"/>
      <c r="F285" s="32"/>
      <c r="G285" s="32"/>
      <c r="H285" s="32"/>
      <c r="I285" s="32"/>
      <c r="J285" s="32"/>
      <c r="K285" s="48"/>
      <c r="L285" s="48"/>
      <c r="M285" s="48"/>
    </row>
    <row r="286" spans="2:13" ht="15.75" customHeight="1" hidden="1">
      <c r="B286" s="40" t="s">
        <v>247</v>
      </c>
      <c r="C286" s="32"/>
      <c r="D286" s="32"/>
      <c r="E286" s="32"/>
      <c r="F286" s="32"/>
      <c r="G286" s="32"/>
      <c r="H286" s="32"/>
      <c r="I286" s="32"/>
      <c r="J286" s="32"/>
      <c r="K286" s="48"/>
      <c r="L286" s="48"/>
      <c r="M286" s="48"/>
    </row>
    <row r="287" spans="2:13" ht="15.75" customHeight="1" hidden="1">
      <c r="B287" s="47" t="s">
        <v>231</v>
      </c>
      <c r="C287" s="32"/>
      <c r="D287" s="32"/>
      <c r="E287" s="32"/>
      <c r="F287" s="32"/>
      <c r="G287" s="32"/>
      <c r="H287" s="32"/>
      <c r="I287" s="32"/>
      <c r="J287" s="32"/>
      <c r="K287" s="48">
        <v>0</v>
      </c>
      <c r="L287" s="48"/>
      <c r="M287" s="48">
        <f>+K287</f>
        <v>0</v>
      </c>
    </row>
    <row r="288" spans="2:13" ht="15.75" customHeight="1" hidden="1">
      <c r="B288" s="47"/>
      <c r="C288" s="32"/>
      <c r="D288" s="32"/>
      <c r="E288" s="32"/>
      <c r="F288" s="32"/>
      <c r="G288" s="32"/>
      <c r="H288" s="32"/>
      <c r="I288" s="32"/>
      <c r="J288" s="32"/>
      <c r="K288" s="48"/>
      <c r="L288" s="48"/>
      <c r="M288" s="48"/>
    </row>
    <row r="289" spans="2:13" ht="15.75" customHeight="1">
      <c r="B289" s="47"/>
      <c r="C289" s="32"/>
      <c r="D289" s="32"/>
      <c r="E289" s="32"/>
      <c r="F289" s="32"/>
      <c r="G289" s="32"/>
      <c r="H289" s="32"/>
      <c r="I289" s="32"/>
      <c r="J289" s="32"/>
      <c r="K289" s="48"/>
      <c r="L289" s="48"/>
      <c r="M289" s="48"/>
    </row>
    <row r="290" spans="2:13" ht="15.75" customHeight="1">
      <c r="B290" s="40" t="s">
        <v>184</v>
      </c>
      <c r="C290" s="32"/>
      <c r="D290" s="32"/>
      <c r="E290" s="32"/>
      <c r="F290" s="32"/>
      <c r="G290" s="32"/>
      <c r="H290" s="32"/>
      <c r="I290" s="32"/>
      <c r="J290" s="32"/>
      <c r="K290" s="83"/>
      <c r="L290" s="83"/>
      <c r="M290" s="83"/>
    </row>
    <row r="291" spans="2:13" ht="15.75" customHeight="1">
      <c r="B291" s="47" t="s">
        <v>0</v>
      </c>
      <c r="C291" s="32"/>
      <c r="D291" s="32"/>
      <c r="E291" s="32"/>
      <c r="F291" s="32"/>
      <c r="G291" s="32"/>
      <c r="H291" s="32"/>
      <c r="I291" s="32"/>
      <c r="J291" s="32"/>
      <c r="K291" s="83">
        <v>-10</v>
      </c>
      <c r="L291" s="83"/>
      <c r="M291" s="83">
        <f>+K291</f>
        <v>-10</v>
      </c>
    </row>
    <row r="292" spans="2:13" ht="15.75" customHeight="1">
      <c r="B292" s="47" t="s">
        <v>231</v>
      </c>
      <c r="C292" s="32"/>
      <c r="D292" s="32"/>
      <c r="E292" s="32"/>
      <c r="F292" s="32"/>
      <c r="G292" s="32"/>
      <c r="H292" s="32"/>
      <c r="I292" s="32"/>
      <c r="J292" s="32"/>
      <c r="K292" s="83">
        <v>-546</v>
      </c>
      <c r="L292" s="83"/>
      <c r="M292" s="83">
        <f>+K292</f>
        <v>-546</v>
      </c>
    </row>
    <row r="293" spans="2:13" ht="15.75" customHeight="1">
      <c r="B293" s="47"/>
      <c r="C293" s="32"/>
      <c r="D293" s="32"/>
      <c r="E293" s="32"/>
      <c r="F293" s="32"/>
      <c r="G293" s="32"/>
      <c r="H293" s="32"/>
      <c r="I293" s="32"/>
      <c r="J293" s="32"/>
      <c r="K293" s="83"/>
      <c r="L293" s="83"/>
      <c r="M293" s="83"/>
    </row>
    <row r="294" spans="2:13" ht="15.75" customHeight="1" hidden="1">
      <c r="B294" s="40" t="s">
        <v>185</v>
      </c>
      <c r="C294" s="32"/>
      <c r="D294" s="32"/>
      <c r="E294" s="32"/>
      <c r="F294" s="32"/>
      <c r="G294" s="32"/>
      <c r="H294" s="32"/>
      <c r="I294" s="32"/>
      <c r="J294" s="32"/>
      <c r="K294" s="83"/>
      <c r="L294" s="83"/>
      <c r="M294" s="83"/>
    </row>
    <row r="295" spans="2:13" ht="15.75" customHeight="1" hidden="1">
      <c r="B295" s="47" t="s">
        <v>216</v>
      </c>
      <c r="C295" s="32"/>
      <c r="D295" s="32"/>
      <c r="E295" s="32"/>
      <c r="F295" s="32"/>
      <c r="G295" s="32"/>
      <c r="H295" s="32"/>
      <c r="I295" s="32"/>
      <c r="J295" s="32"/>
      <c r="K295" s="83">
        <v>0</v>
      </c>
      <c r="L295" s="83"/>
      <c r="M295" s="83">
        <v>0</v>
      </c>
    </row>
    <row r="296" spans="2:13" ht="15.75" customHeight="1" hidden="1">
      <c r="B296" s="47"/>
      <c r="C296" s="32"/>
      <c r="D296" s="32"/>
      <c r="E296" s="32"/>
      <c r="F296" s="32"/>
      <c r="G296" s="32"/>
      <c r="H296" s="32"/>
      <c r="I296" s="32"/>
      <c r="J296" s="32"/>
      <c r="K296" s="83"/>
      <c r="L296" s="83"/>
      <c r="M296" s="83"/>
    </row>
    <row r="297" spans="2:13" ht="15.75" customHeight="1">
      <c r="B297" s="40" t="s">
        <v>1</v>
      </c>
      <c r="C297" s="32"/>
      <c r="D297" s="32"/>
      <c r="E297" s="32"/>
      <c r="F297" s="32"/>
      <c r="G297" s="32"/>
      <c r="H297" s="32"/>
      <c r="I297" s="32"/>
      <c r="J297" s="32"/>
      <c r="K297" s="83"/>
      <c r="L297" s="83"/>
      <c r="M297" s="83"/>
    </row>
    <row r="298" spans="2:13" ht="15.75" customHeight="1" thickBot="1">
      <c r="B298" s="47" t="s">
        <v>4</v>
      </c>
      <c r="C298" s="32"/>
      <c r="D298" s="32"/>
      <c r="E298" s="32"/>
      <c r="F298" s="32"/>
      <c r="G298" s="32"/>
      <c r="H298" s="32"/>
      <c r="I298" s="32"/>
      <c r="J298" s="32"/>
      <c r="K298" s="85">
        <v>-18</v>
      </c>
      <c r="L298" s="83"/>
      <c r="M298" s="85">
        <f>+K298</f>
        <v>-18</v>
      </c>
    </row>
    <row r="299" spans="2:13" ht="15.75" customHeight="1" hidden="1">
      <c r="B299" s="47"/>
      <c r="C299" s="32"/>
      <c r="D299" s="32"/>
      <c r="E299" s="32"/>
      <c r="F299" s="32"/>
      <c r="G299" s="32"/>
      <c r="H299" s="32"/>
      <c r="I299" s="32"/>
      <c r="J299" s="32"/>
      <c r="K299" s="83"/>
      <c r="L299" s="83"/>
      <c r="M299" s="83"/>
    </row>
    <row r="300" spans="2:13" ht="15.75" customHeight="1" hidden="1">
      <c r="B300" s="40" t="s">
        <v>2</v>
      </c>
      <c r="C300" s="32"/>
      <c r="D300" s="32"/>
      <c r="E300" s="32"/>
      <c r="F300" s="32"/>
      <c r="G300" s="32"/>
      <c r="H300" s="32"/>
      <c r="I300" s="32"/>
      <c r="J300" s="32"/>
      <c r="K300" s="83"/>
      <c r="L300" s="83"/>
      <c r="M300" s="83"/>
    </row>
    <row r="301" spans="2:13" ht="15.75" customHeight="1" hidden="1" thickBot="1">
      <c r="B301" s="47" t="s">
        <v>3</v>
      </c>
      <c r="C301" s="32"/>
      <c r="D301" s="32"/>
      <c r="E301" s="32"/>
      <c r="F301" s="32"/>
      <c r="G301" s="32"/>
      <c r="H301" s="32"/>
      <c r="I301" s="32"/>
      <c r="J301" s="32"/>
      <c r="K301" s="85">
        <v>0</v>
      </c>
      <c r="L301" s="83"/>
      <c r="M301" s="85">
        <v>0</v>
      </c>
    </row>
    <row r="302" spans="2:13" ht="15.75" customHeight="1" thickTop="1">
      <c r="B302" s="47"/>
      <c r="C302" s="32"/>
      <c r="D302" s="32"/>
      <c r="E302" s="32"/>
      <c r="F302" s="32"/>
      <c r="G302" s="32"/>
      <c r="H302" s="32"/>
      <c r="I302" s="32"/>
      <c r="J302" s="32"/>
      <c r="K302" s="92"/>
      <c r="L302" s="83"/>
      <c r="M302" s="92"/>
    </row>
    <row r="304" spans="1:13" ht="15.75" customHeight="1">
      <c r="A304" s="144" t="s">
        <v>161</v>
      </c>
      <c r="B304" s="144"/>
      <c r="C304" s="144"/>
      <c r="K304" s="39"/>
      <c r="L304" s="39"/>
      <c r="M304" s="39"/>
    </row>
    <row r="305" spans="1:13" ht="15.75" customHeight="1">
      <c r="A305" s="145" t="str">
        <f>+A2</f>
        <v>26870 D</v>
      </c>
      <c r="B305" s="146"/>
      <c r="C305" s="147"/>
      <c r="K305" s="39"/>
      <c r="L305" s="39"/>
      <c r="M305" s="99" t="s">
        <v>359</v>
      </c>
    </row>
    <row r="306" spans="11:13" ht="15.75" customHeight="1">
      <c r="K306" s="39"/>
      <c r="L306" s="39"/>
      <c r="M306" s="39"/>
    </row>
    <row r="307" spans="11:13" ht="15.75" customHeight="1">
      <c r="K307" s="39"/>
      <c r="L307" s="39"/>
      <c r="M307" s="39"/>
    </row>
    <row r="308" spans="1:13" ht="15.75" customHeight="1">
      <c r="A308" s="96" t="s">
        <v>316</v>
      </c>
      <c r="K308" s="39"/>
      <c r="L308" s="39"/>
      <c r="M308" s="39"/>
    </row>
    <row r="309" spans="1:13" ht="15.75" customHeight="1">
      <c r="A309" s="96"/>
      <c r="K309" s="39"/>
      <c r="L309" s="39"/>
      <c r="M309" s="39"/>
    </row>
    <row r="310" spans="1:3" ht="15.75" customHeight="1">
      <c r="A310" s="23" t="s">
        <v>317</v>
      </c>
      <c r="B310" s="5" t="s">
        <v>107</v>
      </c>
      <c r="C310" s="5"/>
    </row>
    <row r="312" spans="7:13" ht="15.75" customHeight="1">
      <c r="G312" s="21" t="s">
        <v>62</v>
      </c>
      <c r="H312" s="21"/>
      <c r="I312" s="21" t="s">
        <v>117</v>
      </c>
      <c r="J312" s="21"/>
      <c r="K312" s="21"/>
      <c r="L312" s="21"/>
      <c r="M312" s="21"/>
    </row>
    <row r="313" spans="7:13" ht="15.75" customHeight="1">
      <c r="G313" s="21" t="s">
        <v>257</v>
      </c>
      <c r="H313" s="21"/>
      <c r="I313" s="21" t="s">
        <v>257</v>
      </c>
      <c r="J313" s="21"/>
      <c r="K313" s="21"/>
      <c r="L313" s="21"/>
      <c r="M313" s="21"/>
    </row>
    <row r="314" spans="7:13" ht="15.75" customHeight="1">
      <c r="G314" s="21" t="s">
        <v>258</v>
      </c>
      <c r="H314" s="21"/>
      <c r="I314" s="21" t="s">
        <v>258</v>
      </c>
      <c r="J314" s="21"/>
      <c r="K314" s="21"/>
      <c r="L314" s="21"/>
      <c r="M314" s="21"/>
    </row>
    <row r="315" spans="7:13" ht="15.75" customHeight="1">
      <c r="G315" s="21" t="s">
        <v>259</v>
      </c>
      <c r="H315" s="21"/>
      <c r="I315" s="21" t="s">
        <v>259</v>
      </c>
      <c r="J315" s="21"/>
      <c r="K315" s="21"/>
      <c r="L315" s="21"/>
      <c r="M315" s="21"/>
    </row>
    <row r="316" spans="7:13" ht="15.75" customHeight="1">
      <c r="G316" s="21" t="s">
        <v>86</v>
      </c>
      <c r="H316" s="21"/>
      <c r="I316" s="21" t="s">
        <v>86</v>
      </c>
      <c r="J316" s="21"/>
      <c r="K316" s="21"/>
      <c r="L316" s="21"/>
      <c r="M316" s="21"/>
    </row>
    <row r="317" spans="7:13" ht="15.75" customHeight="1">
      <c r="G317" s="111" t="s">
        <v>290</v>
      </c>
      <c r="H317" s="35"/>
      <c r="I317" s="111" t="s">
        <v>338</v>
      </c>
      <c r="J317" s="35"/>
      <c r="K317" s="115" t="s">
        <v>349</v>
      </c>
      <c r="L317" s="115"/>
      <c r="M317" s="115"/>
    </row>
    <row r="318" spans="7:13" ht="15.75" customHeight="1">
      <c r="G318" s="21" t="s">
        <v>51</v>
      </c>
      <c r="H318" s="21"/>
      <c r="I318" s="21" t="s">
        <v>51</v>
      </c>
      <c r="J318" s="21"/>
      <c r="K318" s="21" t="s">
        <v>51</v>
      </c>
      <c r="L318" s="21"/>
      <c r="M318" s="21" t="s">
        <v>113</v>
      </c>
    </row>
    <row r="320" spans="2:13" ht="15.75" customHeight="1">
      <c r="B320" s="22" t="s">
        <v>114</v>
      </c>
      <c r="G320" s="25">
        <f>+GIS!K16</f>
        <v>14720</v>
      </c>
      <c r="H320" s="25"/>
      <c r="I320" s="25">
        <f>+GIS!M16</f>
        <v>11834</v>
      </c>
      <c r="J320" s="25"/>
      <c r="K320" s="25">
        <f>+G320-I320</f>
        <v>2886</v>
      </c>
      <c r="L320" s="44"/>
      <c r="M320" s="44">
        <f>+K320/I320*100</f>
        <v>24.387358458678385</v>
      </c>
    </row>
    <row r="321" spans="2:13" ht="15.75" customHeight="1">
      <c r="B321" s="22" t="s">
        <v>389</v>
      </c>
      <c r="G321" s="25"/>
      <c r="H321" s="25"/>
      <c r="I321" s="25"/>
      <c r="J321" s="25"/>
      <c r="K321" s="25"/>
      <c r="L321" s="44"/>
      <c r="M321" s="44"/>
    </row>
    <row r="322" spans="3:13" ht="15.75" customHeight="1">
      <c r="C322" s="22" t="s">
        <v>189</v>
      </c>
      <c r="G322" s="25">
        <f>+GIS!K36</f>
        <v>-295</v>
      </c>
      <c r="H322" s="25"/>
      <c r="I322" s="25">
        <f>+GIS!M36</f>
        <v>2457</v>
      </c>
      <c r="J322" s="25"/>
      <c r="K322" s="25">
        <f>+G322-I322</f>
        <v>-2752</v>
      </c>
      <c r="L322" s="44"/>
      <c r="M322" s="44">
        <f>+K322/I322*100</f>
        <v>-112.00651200651201</v>
      </c>
    </row>
    <row r="323" spans="2:13" ht="15.75" customHeight="1">
      <c r="B323" s="22" t="s">
        <v>390</v>
      </c>
      <c r="G323" s="25">
        <f>+GIS!K40</f>
        <v>-339</v>
      </c>
      <c r="H323" s="25"/>
      <c r="I323" s="25">
        <f>+GIS!M40</f>
        <v>2630</v>
      </c>
      <c r="J323" s="25"/>
      <c r="K323" s="25">
        <f>+G323-I323</f>
        <v>-2969</v>
      </c>
      <c r="L323" s="44"/>
      <c r="M323" s="44">
        <f>+K323/I323*100</f>
        <v>-112.88973384030419</v>
      </c>
    </row>
    <row r="324" spans="2:13" ht="15.75" customHeight="1">
      <c r="B324" s="22" t="s">
        <v>391</v>
      </c>
      <c r="G324" s="25"/>
      <c r="H324" s="25"/>
      <c r="I324" s="25"/>
      <c r="J324" s="25"/>
      <c r="K324" s="25"/>
      <c r="L324" s="44"/>
      <c r="M324" s="44"/>
    </row>
    <row r="325" spans="3:13" ht="15.75" customHeight="1">
      <c r="C325" s="22" t="s">
        <v>392</v>
      </c>
      <c r="G325" s="25">
        <f>+GIS!K48</f>
        <v>-1134</v>
      </c>
      <c r="H325" s="25"/>
      <c r="I325" s="25">
        <f>+GIS!M48</f>
        <v>1833</v>
      </c>
      <c r="J325" s="25"/>
      <c r="K325" s="25">
        <f>+G325-I325</f>
        <v>-2967</v>
      </c>
      <c r="L325" s="44"/>
      <c r="M325" s="44">
        <f>+K325/I325*100</f>
        <v>-161.8657937806874</v>
      </c>
    </row>
    <row r="326" ht="15.75" customHeight="1">
      <c r="G326" s="70"/>
    </row>
    <row r="327" spans="2:13" ht="15.75" customHeight="1">
      <c r="B327" s="148" t="s">
        <v>394</v>
      </c>
      <c r="C327" s="135"/>
      <c r="D327" s="135"/>
      <c r="E327" s="135"/>
      <c r="F327" s="135"/>
      <c r="G327" s="135"/>
      <c r="H327" s="135"/>
      <c r="I327" s="135"/>
      <c r="J327" s="135"/>
      <c r="K327" s="135"/>
      <c r="L327" s="135"/>
      <c r="M327" s="135"/>
    </row>
    <row r="328" spans="2:13" ht="15.75" customHeight="1">
      <c r="B328" s="148"/>
      <c r="C328" s="135"/>
      <c r="D328" s="135"/>
      <c r="E328" s="135"/>
      <c r="F328" s="135"/>
      <c r="G328" s="135"/>
      <c r="H328" s="135"/>
      <c r="I328" s="135"/>
      <c r="J328" s="135"/>
      <c r="K328" s="135"/>
      <c r="L328" s="135"/>
      <c r="M328" s="135"/>
    </row>
    <row r="329" spans="2:13" ht="15.75" customHeight="1">
      <c r="B329" s="135"/>
      <c r="C329" s="135"/>
      <c r="D329" s="135"/>
      <c r="E329" s="135"/>
      <c r="F329" s="135"/>
      <c r="G329" s="135"/>
      <c r="H329" s="135"/>
      <c r="I329" s="135"/>
      <c r="J329" s="135"/>
      <c r="K329" s="135"/>
      <c r="L329" s="135"/>
      <c r="M329" s="135"/>
    </row>
    <row r="330" spans="2:13" ht="15.75" customHeight="1">
      <c r="B330" s="86"/>
      <c r="C330" s="86"/>
      <c r="D330" s="86"/>
      <c r="E330" s="86"/>
      <c r="F330" s="86"/>
      <c r="G330" s="86"/>
      <c r="H330" s="86"/>
      <c r="I330" s="86"/>
      <c r="J330" s="86"/>
      <c r="K330" s="86"/>
      <c r="L330" s="86"/>
      <c r="M330" s="86"/>
    </row>
    <row r="331" spans="1:13" ht="15.75" customHeight="1">
      <c r="A331" s="23" t="s">
        <v>318</v>
      </c>
      <c r="B331" s="118" t="s">
        <v>211</v>
      </c>
      <c r="C331" s="118"/>
      <c r="D331" s="148"/>
      <c r="E331" s="148"/>
      <c r="F331" s="148"/>
      <c r="G331" s="148"/>
      <c r="H331" s="148"/>
      <c r="I331" s="148"/>
      <c r="J331" s="148"/>
      <c r="K331" s="148"/>
      <c r="L331" s="148"/>
      <c r="M331" s="148"/>
    </row>
    <row r="332" spans="1:13" ht="15.75" customHeight="1">
      <c r="A332" s="23"/>
      <c r="B332" s="148"/>
      <c r="C332" s="148"/>
      <c r="D332" s="148"/>
      <c r="E332" s="148"/>
      <c r="F332" s="148"/>
      <c r="G332" s="148"/>
      <c r="H332" s="148"/>
      <c r="I332" s="148"/>
      <c r="J332" s="148"/>
      <c r="K332" s="148"/>
      <c r="L332" s="148"/>
      <c r="M332" s="148"/>
    </row>
    <row r="334" spans="7:13" ht="15.75" customHeight="1">
      <c r="G334" s="21" t="s">
        <v>62</v>
      </c>
      <c r="H334" s="21"/>
      <c r="I334" s="21" t="s">
        <v>112</v>
      </c>
      <c r="J334" s="21"/>
      <c r="K334" s="21"/>
      <c r="L334" s="21"/>
      <c r="M334" s="21"/>
    </row>
    <row r="335" spans="7:13" ht="15.75" customHeight="1">
      <c r="G335" s="21" t="s">
        <v>116</v>
      </c>
      <c r="H335" s="21"/>
      <c r="I335" s="21" t="s">
        <v>116</v>
      </c>
      <c r="J335" s="21"/>
      <c r="K335" s="21"/>
      <c r="L335" s="21"/>
      <c r="M335" s="21"/>
    </row>
    <row r="336" spans="6:13" ht="15.75" customHeight="1">
      <c r="F336" s="21"/>
      <c r="G336" s="21" t="s">
        <v>111</v>
      </c>
      <c r="H336" s="21"/>
      <c r="I336" s="21" t="s">
        <v>111</v>
      </c>
      <c r="J336" s="21"/>
      <c r="K336" s="21"/>
      <c r="L336" s="21"/>
      <c r="M336" s="21"/>
    </row>
    <row r="337" spans="6:13" ht="15.75" customHeight="1">
      <c r="F337" s="21"/>
      <c r="G337" s="21" t="s">
        <v>259</v>
      </c>
      <c r="H337" s="21"/>
      <c r="I337" s="21" t="s">
        <v>259</v>
      </c>
      <c r="J337" s="21"/>
      <c r="K337" s="21"/>
      <c r="L337" s="21"/>
      <c r="M337" s="21"/>
    </row>
    <row r="338" spans="6:13" ht="15.75" customHeight="1">
      <c r="F338" s="21"/>
      <c r="G338" s="21" t="s">
        <v>86</v>
      </c>
      <c r="H338" s="21"/>
      <c r="I338" s="21" t="s">
        <v>86</v>
      </c>
      <c r="J338" s="21"/>
      <c r="K338" s="21"/>
      <c r="L338" s="21"/>
      <c r="M338" s="21"/>
    </row>
    <row r="339" spans="7:13" ht="15.75" customHeight="1">
      <c r="G339" s="111" t="s">
        <v>290</v>
      </c>
      <c r="H339" s="21"/>
      <c r="I339" s="111" t="s">
        <v>251</v>
      </c>
      <c r="J339" s="35"/>
      <c r="K339" s="115" t="s">
        <v>349</v>
      </c>
      <c r="L339" s="115"/>
      <c r="M339" s="115"/>
    </row>
    <row r="340" spans="7:13" ht="15.75" customHeight="1">
      <c r="G340" s="21" t="s">
        <v>51</v>
      </c>
      <c r="H340" s="21"/>
      <c r="I340" s="21" t="s">
        <v>51</v>
      </c>
      <c r="J340" s="21"/>
      <c r="K340" s="21" t="s">
        <v>51</v>
      </c>
      <c r="L340" s="21"/>
      <c r="M340" s="21" t="s">
        <v>113</v>
      </c>
    </row>
    <row r="342" spans="2:13" ht="15.75" customHeight="1">
      <c r="B342" s="22" t="s">
        <v>114</v>
      </c>
      <c r="G342" s="25">
        <f>+GIS!G16</f>
        <v>14720</v>
      </c>
      <c r="H342" s="25"/>
      <c r="I342" s="100">
        <v>13524</v>
      </c>
      <c r="J342" s="25"/>
      <c r="K342" s="25">
        <f>+G342-I342</f>
        <v>1196</v>
      </c>
      <c r="L342" s="44"/>
      <c r="M342" s="44">
        <f>+K342/I342*100</f>
        <v>8.843537414965986</v>
      </c>
    </row>
    <row r="343" spans="2:13" ht="15.75" customHeight="1">
      <c r="B343" s="22" t="s">
        <v>389</v>
      </c>
      <c r="G343" s="25"/>
      <c r="H343" s="25"/>
      <c r="I343" s="100"/>
      <c r="J343" s="25"/>
      <c r="K343" s="25"/>
      <c r="L343" s="44"/>
      <c r="M343" s="44"/>
    </row>
    <row r="344" spans="3:13" ht="15.75" customHeight="1">
      <c r="C344" s="22" t="s">
        <v>189</v>
      </c>
      <c r="G344" s="25">
        <f>+GIS!G36</f>
        <v>-295</v>
      </c>
      <c r="H344" s="25"/>
      <c r="I344" s="100">
        <v>2751</v>
      </c>
      <c r="J344" s="25"/>
      <c r="K344" s="25">
        <f>+G344-I344</f>
        <v>-3046</v>
      </c>
      <c r="L344" s="44"/>
      <c r="M344" s="44">
        <f>+K344/I344*100</f>
        <v>-110.72337331879316</v>
      </c>
    </row>
    <row r="345" spans="2:13" ht="15.75" customHeight="1">
      <c r="B345" s="22" t="s">
        <v>390</v>
      </c>
      <c r="G345" s="25">
        <f>+GIS!G40</f>
        <v>-339</v>
      </c>
      <c r="H345" s="25"/>
      <c r="I345" s="100">
        <v>2780</v>
      </c>
      <c r="J345" s="25"/>
      <c r="K345" s="25">
        <f>+G345-I345</f>
        <v>-3119</v>
      </c>
      <c r="L345" s="44"/>
      <c r="M345" s="44">
        <f>+K345/I345*100</f>
        <v>-112.19424460431655</v>
      </c>
    </row>
    <row r="346" spans="2:13" ht="15.75" customHeight="1">
      <c r="B346" s="22" t="s">
        <v>391</v>
      </c>
      <c r="G346" s="25"/>
      <c r="H346" s="25"/>
      <c r="I346" s="100"/>
      <c r="J346" s="25"/>
      <c r="K346" s="25"/>
      <c r="L346" s="44"/>
      <c r="M346" s="44"/>
    </row>
    <row r="347" spans="3:13" ht="15.75" customHeight="1">
      <c r="C347" s="22" t="s">
        <v>392</v>
      </c>
      <c r="G347" s="25">
        <f>+GIS!G48</f>
        <v>-1134</v>
      </c>
      <c r="H347" s="25"/>
      <c r="I347" s="100">
        <v>2209</v>
      </c>
      <c r="J347" s="25"/>
      <c r="K347" s="25">
        <f>+G347-I347</f>
        <v>-3343</v>
      </c>
      <c r="L347" s="44"/>
      <c r="M347" s="44">
        <f>+K347/I347*100</f>
        <v>-151.33544590312357</v>
      </c>
    </row>
    <row r="349" spans="1:2" ht="15.75" customHeight="1">
      <c r="A349" s="96"/>
      <c r="B349" s="22" t="s">
        <v>388</v>
      </c>
    </row>
    <row r="350" ht="15.75" customHeight="1">
      <c r="A350" s="96"/>
    </row>
    <row r="351" spans="1:13" ht="15.75" customHeight="1">
      <c r="A351" s="144" t="s">
        <v>161</v>
      </c>
      <c r="B351" s="144"/>
      <c r="C351" s="144"/>
      <c r="K351" s="39"/>
      <c r="L351" s="39"/>
      <c r="M351" s="39"/>
    </row>
    <row r="352" spans="1:13" ht="15.75" customHeight="1">
      <c r="A352" s="145" t="str">
        <f>+A449</f>
        <v>26870 D</v>
      </c>
      <c r="B352" s="146"/>
      <c r="C352" s="147"/>
      <c r="K352" s="39"/>
      <c r="L352" s="39"/>
      <c r="M352" s="99" t="s">
        <v>102</v>
      </c>
    </row>
    <row r="353" spans="2:13" ht="15.75" customHeight="1">
      <c r="B353" s="32"/>
      <c r="C353" s="32"/>
      <c r="D353" s="32"/>
      <c r="E353" s="32"/>
      <c r="F353" s="32"/>
      <c r="G353" s="32"/>
      <c r="H353" s="32"/>
      <c r="I353" s="32"/>
      <c r="J353" s="32"/>
      <c r="K353" s="32"/>
      <c r="L353" s="32"/>
      <c r="M353" s="32"/>
    </row>
    <row r="354" spans="2:13" ht="15.75" customHeight="1">
      <c r="B354" s="32"/>
      <c r="C354" s="32"/>
      <c r="D354" s="32"/>
      <c r="E354" s="32"/>
      <c r="F354" s="32"/>
      <c r="G354" s="32"/>
      <c r="H354" s="32"/>
      <c r="I354" s="32"/>
      <c r="J354" s="32"/>
      <c r="K354" s="32"/>
      <c r="L354" s="32"/>
      <c r="M354" s="32"/>
    </row>
    <row r="355" spans="1:3" ht="15.75" customHeight="1">
      <c r="A355" s="23" t="s">
        <v>319</v>
      </c>
      <c r="B355" s="5" t="s">
        <v>352</v>
      </c>
      <c r="C355" s="5"/>
    </row>
    <row r="356" spans="2:13" ht="15.75" customHeight="1">
      <c r="B356" s="148" t="s">
        <v>375</v>
      </c>
      <c r="C356" s="148"/>
      <c r="D356" s="148"/>
      <c r="E356" s="148"/>
      <c r="F356" s="148"/>
      <c r="G356" s="148"/>
      <c r="H356" s="148"/>
      <c r="I356" s="148"/>
      <c r="J356" s="148"/>
      <c r="K356" s="148"/>
      <c r="L356" s="148"/>
      <c r="M356" s="148"/>
    </row>
    <row r="357" spans="2:13" ht="15.75" customHeight="1">
      <c r="B357" s="148"/>
      <c r="C357" s="148"/>
      <c r="D357" s="148"/>
      <c r="E357" s="148"/>
      <c r="F357" s="148"/>
      <c r="G357" s="148"/>
      <c r="H357" s="148"/>
      <c r="I357" s="148"/>
      <c r="J357" s="148"/>
      <c r="K357" s="148"/>
      <c r="L357" s="148"/>
      <c r="M357" s="148"/>
    </row>
    <row r="358" spans="2:13" ht="15.75" customHeight="1">
      <c r="B358" s="148"/>
      <c r="C358" s="148"/>
      <c r="D358" s="148"/>
      <c r="E358" s="148"/>
      <c r="F358" s="148"/>
      <c r="G358" s="148"/>
      <c r="H358" s="148"/>
      <c r="I358" s="148"/>
      <c r="J358" s="148"/>
      <c r="K358" s="148"/>
      <c r="L358" s="148"/>
      <c r="M358" s="148"/>
    </row>
    <row r="359" spans="2:13" ht="15.75" customHeight="1">
      <c r="B359" s="86"/>
      <c r="C359" s="86"/>
      <c r="D359" s="86"/>
      <c r="E359" s="86"/>
      <c r="F359" s="86"/>
      <c r="G359" s="86"/>
      <c r="H359" s="86"/>
      <c r="I359" s="86"/>
      <c r="J359" s="86"/>
      <c r="K359" s="86"/>
      <c r="L359" s="86"/>
      <c r="M359" s="86"/>
    </row>
    <row r="360" spans="2:13" ht="15.75" customHeight="1">
      <c r="B360" s="86"/>
      <c r="C360" s="86"/>
      <c r="D360" s="86"/>
      <c r="E360" s="86"/>
      <c r="F360" s="86"/>
      <c r="G360" s="86"/>
      <c r="H360" s="86"/>
      <c r="I360" s="86"/>
      <c r="J360" s="86"/>
      <c r="K360" s="86"/>
      <c r="L360" s="86"/>
      <c r="M360" s="86"/>
    </row>
    <row r="361" spans="1:3" ht="15.75" customHeight="1">
      <c r="A361" s="23" t="s">
        <v>320</v>
      </c>
      <c r="B361" s="5" t="s">
        <v>353</v>
      </c>
      <c r="C361" s="5"/>
    </row>
    <row r="362" spans="2:6" ht="15.75" customHeight="1">
      <c r="B362" s="22" t="s">
        <v>354</v>
      </c>
      <c r="F362" s="23"/>
    </row>
    <row r="363" ht="15.75" customHeight="1">
      <c r="F363" s="23"/>
    </row>
    <row r="365" spans="1:3" ht="15.75" customHeight="1">
      <c r="A365" s="23" t="s">
        <v>321</v>
      </c>
      <c r="B365" s="5" t="s">
        <v>17</v>
      </c>
      <c r="C365" s="5"/>
    </row>
    <row r="366" spans="1:3" ht="15.75" customHeight="1">
      <c r="A366" s="23"/>
      <c r="B366" s="5"/>
      <c r="C366" s="5"/>
    </row>
    <row r="367" spans="11:13" ht="15.75" customHeight="1">
      <c r="K367" s="21" t="s">
        <v>253</v>
      </c>
      <c r="L367" s="21"/>
      <c r="M367" s="21" t="s">
        <v>257</v>
      </c>
    </row>
    <row r="368" spans="11:13" ht="15.75" customHeight="1">
      <c r="K368" s="21" t="s">
        <v>258</v>
      </c>
      <c r="L368" s="21"/>
      <c r="M368" s="21" t="s">
        <v>258</v>
      </c>
    </row>
    <row r="369" spans="11:13" ht="15.75" customHeight="1">
      <c r="K369" s="21" t="s">
        <v>259</v>
      </c>
      <c r="L369" s="21"/>
      <c r="M369" s="21" t="s">
        <v>259</v>
      </c>
    </row>
    <row r="370" spans="11:13" ht="15.75" customHeight="1">
      <c r="K370" s="21" t="s">
        <v>86</v>
      </c>
      <c r="L370" s="21"/>
      <c r="M370" s="21" t="s">
        <v>86</v>
      </c>
    </row>
    <row r="371" spans="11:13" ht="15.75" customHeight="1">
      <c r="K371" s="34" t="s">
        <v>290</v>
      </c>
      <c r="L371" s="35"/>
      <c r="M371" s="34" t="s">
        <v>290</v>
      </c>
    </row>
    <row r="372" spans="11:13" ht="15.75" customHeight="1">
      <c r="K372" s="21" t="s">
        <v>51</v>
      </c>
      <c r="L372" s="21"/>
      <c r="M372" s="21" t="s">
        <v>51</v>
      </c>
    </row>
    <row r="373" spans="2:11" ht="15.75" customHeight="1">
      <c r="B373" s="1" t="s">
        <v>104</v>
      </c>
      <c r="C373" s="1"/>
      <c r="K373" s="70"/>
    </row>
    <row r="374" spans="2:13" ht="15.75" customHeight="1">
      <c r="B374" s="22" t="s">
        <v>62</v>
      </c>
      <c r="K374" s="70"/>
      <c r="M374" s="70"/>
    </row>
    <row r="375" spans="2:13" ht="15.75" customHeight="1">
      <c r="B375" s="23" t="s">
        <v>177</v>
      </c>
      <c r="C375" s="23"/>
      <c r="K375" s="26">
        <v>807</v>
      </c>
      <c r="L375" s="25"/>
      <c r="M375" s="26">
        <f>+K375</f>
        <v>807</v>
      </c>
    </row>
    <row r="376" spans="2:13" ht="15.75" customHeight="1" hidden="1">
      <c r="B376" s="23" t="s">
        <v>236</v>
      </c>
      <c r="C376" s="23"/>
      <c r="K376" s="25">
        <v>0</v>
      </c>
      <c r="L376" s="25"/>
      <c r="M376" s="25">
        <f>+K376</f>
        <v>0</v>
      </c>
    </row>
    <row r="377" spans="11:13" ht="15.75" customHeight="1" hidden="1">
      <c r="K377" s="45">
        <f>SUM(K375:K376)</f>
        <v>807</v>
      </c>
      <c r="L377" s="25"/>
      <c r="M377" s="45">
        <f>SUM(M375:M376)</f>
        <v>807</v>
      </c>
    </row>
    <row r="378" spans="11:13" ht="15.75" customHeight="1">
      <c r="K378" s="25"/>
      <c r="L378" s="25"/>
      <c r="M378" s="25"/>
    </row>
    <row r="379" spans="2:13" ht="15.75" customHeight="1">
      <c r="B379" s="22" t="s">
        <v>105</v>
      </c>
      <c r="K379" s="25"/>
      <c r="L379" s="25"/>
      <c r="M379" s="25"/>
    </row>
    <row r="380" spans="2:14" ht="15.75" customHeight="1">
      <c r="B380" s="23" t="s">
        <v>275</v>
      </c>
      <c r="N380" s="70"/>
    </row>
    <row r="381" spans="2:14" ht="15.75" customHeight="1">
      <c r="B381" s="23" t="s">
        <v>274</v>
      </c>
      <c r="K381" s="25">
        <v>-50</v>
      </c>
      <c r="L381" s="25"/>
      <c r="M381" s="25">
        <f>+K381</f>
        <v>-50</v>
      </c>
      <c r="N381" s="70"/>
    </row>
    <row r="382" spans="2:14" ht="15.75" customHeight="1">
      <c r="B382" s="23" t="s">
        <v>272</v>
      </c>
      <c r="K382" s="25">
        <v>-9</v>
      </c>
      <c r="L382" s="25"/>
      <c r="M382" s="25">
        <f>+K382</f>
        <v>-9</v>
      </c>
      <c r="N382" s="70"/>
    </row>
    <row r="383" spans="2:13" ht="15.75" customHeight="1">
      <c r="B383" s="23" t="s">
        <v>223</v>
      </c>
      <c r="C383" s="23"/>
      <c r="K383" s="26">
        <v>-5</v>
      </c>
      <c r="L383" s="25"/>
      <c r="M383" s="26">
        <f>+K383</f>
        <v>-5</v>
      </c>
    </row>
    <row r="384" spans="2:13" ht="15.75" customHeight="1">
      <c r="B384" s="23"/>
      <c r="C384" s="23"/>
      <c r="K384" s="45">
        <f>SUM(K381:K383)</f>
        <v>-64</v>
      </c>
      <c r="L384" s="25"/>
      <c r="M384" s="45">
        <f>SUM(M381:M383)</f>
        <v>-64</v>
      </c>
    </row>
    <row r="385" spans="2:3" ht="15.75" customHeight="1">
      <c r="B385" s="23"/>
      <c r="C385" s="23"/>
    </row>
    <row r="386" spans="2:13" ht="15.75" customHeight="1" thickBot="1">
      <c r="B386" s="22" t="s">
        <v>37</v>
      </c>
      <c r="K386" s="46">
        <f>+K377+K384</f>
        <v>743</v>
      </c>
      <c r="M386" s="46">
        <f>+M377+M384</f>
        <v>743</v>
      </c>
    </row>
    <row r="387" spans="1:13" ht="15.75" customHeight="1" thickTop="1">
      <c r="A387" s="96"/>
      <c r="K387" s="39"/>
      <c r="L387" s="39"/>
      <c r="M387" s="103"/>
    </row>
    <row r="388" spans="2:13" ht="15.75" customHeight="1">
      <c r="B388" s="148" t="s">
        <v>397</v>
      </c>
      <c r="C388" s="148"/>
      <c r="D388" s="148"/>
      <c r="E388" s="148"/>
      <c r="F388" s="148"/>
      <c r="G388" s="148"/>
      <c r="H388" s="148"/>
      <c r="I388" s="148"/>
      <c r="J388" s="148"/>
      <c r="K388" s="148"/>
      <c r="L388" s="148"/>
      <c r="M388" s="148"/>
    </row>
    <row r="389" spans="2:13" ht="15.75" customHeight="1">
      <c r="B389" s="148"/>
      <c r="C389" s="148"/>
      <c r="D389" s="148"/>
      <c r="E389" s="148"/>
      <c r="F389" s="148"/>
      <c r="G389" s="148"/>
      <c r="H389" s="148"/>
      <c r="I389" s="148"/>
      <c r="J389" s="148"/>
      <c r="K389" s="148"/>
      <c r="L389" s="148"/>
      <c r="M389" s="148"/>
    </row>
    <row r="390" spans="2:13" ht="15.75" customHeight="1">
      <c r="B390" s="148"/>
      <c r="C390" s="148"/>
      <c r="D390" s="148"/>
      <c r="E390" s="148"/>
      <c r="F390" s="148"/>
      <c r="G390" s="148"/>
      <c r="H390" s="148"/>
      <c r="I390" s="148"/>
      <c r="J390" s="148"/>
      <c r="K390" s="148"/>
      <c r="L390" s="148"/>
      <c r="M390" s="148"/>
    </row>
    <row r="393" spans="1:2" ht="15.75" customHeight="1">
      <c r="A393" s="23" t="s">
        <v>322</v>
      </c>
      <c r="B393" s="5" t="s">
        <v>374</v>
      </c>
    </row>
    <row r="394" ht="15.75" customHeight="1">
      <c r="B394" s="22" t="s">
        <v>355</v>
      </c>
    </row>
    <row r="398" spans="1:13" ht="15.75" customHeight="1">
      <c r="A398" s="96"/>
      <c r="K398" s="39"/>
      <c r="L398" s="39"/>
      <c r="M398" s="39"/>
    </row>
    <row r="399" spans="1:13" ht="15.75" customHeight="1">
      <c r="A399" s="96"/>
      <c r="K399" s="39"/>
      <c r="L399" s="39"/>
      <c r="M399" s="39"/>
    </row>
    <row r="400" spans="1:13" ht="15.75" customHeight="1">
      <c r="A400" s="144" t="s">
        <v>161</v>
      </c>
      <c r="B400" s="144"/>
      <c r="C400" s="144"/>
      <c r="K400" s="39"/>
      <c r="L400" s="39"/>
      <c r="M400" s="39"/>
    </row>
    <row r="401" spans="1:13" ht="15.75" customHeight="1">
      <c r="A401" s="145" t="str">
        <f>+A305</f>
        <v>26870 D</v>
      </c>
      <c r="B401" s="146"/>
      <c r="C401" s="147"/>
      <c r="K401" s="39"/>
      <c r="L401" s="39"/>
      <c r="M401" s="99" t="s">
        <v>103</v>
      </c>
    </row>
    <row r="402" spans="11:13" ht="15.75" customHeight="1">
      <c r="K402" s="39"/>
      <c r="L402" s="39"/>
      <c r="M402" s="39"/>
    </row>
    <row r="403" spans="11:13" ht="15.75" customHeight="1">
      <c r="K403" s="39"/>
      <c r="L403" s="39"/>
      <c r="M403" s="39"/>
    </row>
    <row r="404" spans="1:3" ht="15.75" customHeight="1">
      <c r="A404" s="23" t="s">
        <v>323</v>
      </c>
      <c r="B404" s="5" t="s">
        <v>356</v>
      </c>
      <c r="C404" s="5"/>
    </row>
    <row r="405" spans="11:13" ht="15.75" customHeight="1">
      <c r="K405" s="21" t="s">
        <v>253</v>
      </c>
      <c r="L405" s="21"/>
      <c r="M405" s="21" t="s">
        <v>257</v>
      </c>
    </row>
    <row r="406" spans="11:13" ht="15.75" customHeight="1">
      <c r="K406" s="21" t="s">
        <v>258</v>
      </c>
      <c r="L406" s="21"/>
      <c r="M406" s="21" t="s">
        <v>258</v>
      </c>
    </row>
    <row r="407" spans="11:13" ht="15.75" customHeight="1">
      <c r="K407" s="21" t="s">
        <v>259</v>
      </c>
      <c r="L407" s="21"/>
      <c r="M407" s="21" t="s">
        <v>259</v>
      </c>
    </row>
    <row r="408" spans="11:13" ht="15.75" customHeight="1">
      <c r="K408" s="21" t="s">
        <v>86</v>
      </c>
      <c r="L408" s="21"/>
      <c r="M408" s="21" t="s">
        <v>86</v>
      </c>
    </row>
    <row r="409" spans="11:13" ht="15.75" customHeight="1">
      <c r="K409" s="34" t="s">
        <v>290</v>
      </c>
      <c r="L409" s="35"/>
      <c r="M409" s="34" t="s">
        <v>290</v>
      </c>
    </row>
    <row r="410" spans="11:13" ht="15.75" customHeight="1">
      <c r="K410" s="21" t="s">
        <v>51</v>
      </c>
      <c r="L410" s="21"/>
      <c r="M410" s="21" t="s">
        <v>51</v>
      </c>
    </row>
    <row r="411" spans="2:11" ht="15.75" customHeight="1">
      <c r="B411" s="1"/>
      <c r="K411" s="87"/>
    </row>
    <row r="412" spans="2:13" ht="15.75" customHeight="1">
      <c r="B412" s="22" t="s">
        <v>50</v>
      </c>
      <c r="D412" s="22" t="s">
        <v>87</v>
      </c>
      <c r="K412" s="25">
        <v>350</v>
      </c>
      <c r="M412" s="25">
        <v>350</v>
      </c>
    </row>
    <row r="413" spans="4:13" ht="15.75" customHeight="1">
      <c r="D413" s="22" t="s">
        <v>270</v>
      </c>
      <c r="K413" s="25">
        <v>0</v>
      </c>
      <c r="M413" s="25">
        <v>0</v>
      </c>
    </row>
    <row r="414" spans="4:13" ht="15.75" customHeight="1">
      <c r="D414" s="22" t="s">
        <v>273</v>
      </c>
      <c r="I414" s="87"/>
      <c r="K414" s="25">
        <v>0</v>
      </c>
      <c r="M414" s="25">
        <v>0</v>
      </c>
    </row>
    <row r="415" spans="4:13" ht="15.75" customHeight="1">
      <c r="D415" s="22" t="s">
        <v>271</v>
      </c>
      <c r="I415" s="87"/>
      <c r="K415" s="25">
        <v>0</v>
      </c>
      <c r="M415" s="25">
        <v>0</v>
      </c>
    </row>
    <row r="416" spans="11:13" ht="15.75" customHeight="1">
      <c r="K416" s="87"/>
      <c r="M416" s="70"/>
    </row>
    <row r="417" spans="2:11" ht="15.75" customHeight="1">
      <c r="B417" s="22" t="s">
        <v>52</v>
      </c>
      <c r="D417" s="22" t="s">
        <v>244</v>
      </c>
      <c r="K417" s="70"/>
    </row>
    <row r="418" spans="4:13" ht="15.75" customHeight="1">
      <c r="D418" s="22" t="s">
        <v>339</v>
      </c>
      <c r="M418" s="94"/>
    </row>
    <row r="419" spans="4:13" ht="15.75" customHeight="1">
      <c r="D419" s="22" t="s">
        <v>88</v>
      </c>
      <c r="K419" s="25"/>
      <c r="L419" s="25"/>
      <c r="M419" s="25">
        <v>639</v>
      </c>
    </row>
    <row r="420" spans="4:13" ht="15.75" customHeight="1">
      <c r="D420" s="22" t="s">
        <v>89</v>
      </c>
      <c r="K420" s="25"/>
      <c r="L420" s="25"/>
      <c r="M420" s="25">
        <v>595</v>
      </c>
    </row>
    <row r="421" spans="4:13" ht="15.75" customHeight="1">
      <c r="D421" s="22" t="s">
        <v>90</v>
      </c>
      <c r="K421" s="25"/>
      <c r="L421" s="25"/>
      <c r="M421" s="25">
        <v>622</v>
      </c>
    </row>
    <row r="422" spans="11:13" ht="15.75" customHeight="1">
      <c r="K422" s="25"/>
      <c r="L422" s="25"/>
      <c r="M422" s="25"/>
    </row>
    <row r="423" spans="11:13" ht="15.75" customHeight="1">
      <c r="K423" s="25"/>
      <c r="L423" s="25"/>
      <c r="M423" s="25"/>
    </row>
    <row r="424" spans="1:3" ht="15.75" customHeight="1">
      <c r="A424" s="23" t="s">
        <v>324</v>
      </c>
      <c r="B424" s="5" t="s">
        <v>100</v>
      </c>
      <c r="C424" s="5"/>
    </row>
    <row r="425" spans="2:13" ht="15.75" customHeight="1">
      <c r="B425" s="148" t="s">
        <v>174</v>
      </c>
      <c r="C425" s="148"/>
      <c r="D425" s="148"/>
      <c r="E425" s="148"/>
      <c r="F425" s="148"/>
      <c r="G425" s="148"/>
      <c r="H425" s="148"/>
      <c r="I425" s="148"/>
      <c r="J425" s="148"/>
      <c r="K425" s="148"/>
      <c r="L425" s="148"/>
      <c r="M425" s="148"/>
    </row>
    <row r="426" spans="11:13" ht="15.75" customHeight="1">
      <c r="K426" s="39"/>
      <c r="L426" s="39"/>
      <c r="M426" s="39"/>
    </row>
    <row r="427" spans="11:13" ht="15.75" customHeight="1">
      <c r="K427" s="39"/>
      <c r="L427" s="39"/>
      <c r="M427" s="39"/>
    </row>
    <row r="428" spans="1:3" ht="15.75" customHeight="1">
      <c r="A428" s="23" t="s">
        <v>325</v>
      </c>
      <c r="B428" s="5" t="s">
        <v>268</v>
      </c>
      <c r="C428" s="5"/>
    </row>
    <row r="429" ht="15.75" customHeight="1">
      <c r="M429" s="35" t="s">
        <v>37</v>
      </c>
    </row>
    <row r="430" ht="15.75" customHeight="1">
      <c r="M430" s="21" t="s">
        <v>51</v>
      </c>
    </row>
    <row r="431" ht="15.75" customHeight="1">
      <c r="B431" s="22" t="s">
        <v>340</v>
      </c>
    </row>
    <row r="432" spans="2:13" ht="15.75" customHeight="1">
      <c r="B432" s="36" t="s">
        <v>50</v>
      </c>
      <c r="C432" s="36"/>
      <c r="D432" s="22" t="s">
        <v>92</v>
      </c>
      <c r="G432" s="23" t="s">
        <v>95</v>
      </c>
      <c r="K432" s="70"/>
      <c r="M432" s="25">
        <v>263</v>
      </c>
    </row>
    <row r="433" spans="4:13" ht="15.75" customHeight="1">
      <c r="D433" s="22" t="s">
        <v>91</v>
      </c>
      <c r="G433" s="23" t="s">
        <v>95</v>
      </c>
      <c r="K433" s="70"/>
      <c r="M433" s="26">
        <v>288</v>
      </c>
    </row>
    <row r="434" spans="7:13" ht="9.75" customHeight="1">
      <c r="G434" s="23"/>
      <c r="M434" s="63"/>
    </row>
    <row r="435" ht="15.75" customHeight="1" thickBot="1">
      <c r="M435" s="38">
        <f>SUM(M432:M433)</f>
        <v>551</v>
      </c>
    </row>
    <row r="436" ht="15.75" customHeight="1" thickTop="1">
      <c r="M436" s="25"/>
    </row>
    <row r="437" spans="2:13" ht="15.75" customHeight="1">
      <c r="B437" s="36" t="s">
        <v>52</v>
      </c>
      <c r="C437" s="36"/>
      <c r="D437" s="22" t="s">
        <v>93</v>
      </c>
      <c r="M437" s="25">
        <f>+M435</f>
        <v>551</v>
      </c>
    </row>
    <row r="438" spans="4:13" ht="15.75" customHeight="1">
      <c r="D438" s="22" t="s">
        <v>94</v>
      </c>
      <c r="M438" s="26">
        <v>0</v>
      </c>
    </row>
    <row r="439" ht="9.75" customHeight="1">
      <c r="M439" s="63"/>
    </row>
    <row r="440" ht="15.75" customHeight="1" thickBot="1">
      <c r="M440" s="38">
        <f>SUM(M437:M438)</f>
        <v>551</v>
      </c>
    </row>
    <row r="441" spans="2:13" ht="15.75" customHeight="1" thickTop="1">
      <c r="B441" s="22" t="s">
        <v>282</v>
      </c>
      <c r="M441" s="63"/>
    </row>
    <row r="442" spans="11:13" ht="15.75" customHeight="1">
      <c r="K442" s="39"/>
      <c r="L442" s="39"/>
      <c r="M442" s="39"/>
    </row>
    <row r="443" spans="11:13" ht="15.75" customHeight="1">
      <c r="K443" s="39"/>
      <c r="L443" s="39"/>
      <c r="M443" s="39"/>
    </row>
    <row r="444" spans="1:3" ht="15.75" customHeight="1">
      <c r="A444" s="23" t="s">
        <v>326</v>
      </c>
      <c r="B444" s="5" t="s">
        <v>64</v>
      </c>
      <c r="C444" s="5"/>
    </row>
    <row r="445" spans="2:13" ht="15.75" customHeight="1">
      <c r="B445" s="148" t="s">
        <v>176</v>
      </c>
      <c r="C445" s="148"/>
      <c r="D445" s="148"/>
      <c r="E445" s="148"/>
      <c r="F445" s="148"/>
      <c r="G445" s="148"/>
      <c r="H445" s="148"/>
      <c r="I445" s="148"/>
      <c r="J445" s="148"/>
      <c r="K445" s="148"/>
      <c r="L445" s="148"/>
      <c r="M445" s="148"/>
    </row>
    <row r="446" spans="2:13" ht="15.75" customHeight="1">
      <c r="B446" s="148"/>
      <c r="C446" s="148"/>
      <c r="D446" s="148"/>
      <c r="E446" s="148"/>
      <c r="F446" s="148"/>
      <c r="G446" s="148"/>
      <c r="H446" s="148"/>
      <c r="I446" s="148"/>
      <c r="J446" s="148"/>
      <c r="K446" s="148"/>
      <c r="L446" s="148"/>
      <c r="M446" s="148"/>
    </row>
    <row r="447" spans="11:13" ht="15.75" customHeight="1">
      <c r="K447" s="39"/>
      <c r="L447" s="39"/>
      <c r="M447" s="39"/>
    </row>
    <row r="448" spans="1:13" ht="15.75" customHeight="1">
      <c r="A448" s="144" t="s">
        <v>161</v>
      </c>
      <c r="B448" s="144"/>
      <c r="C448" s="144"/>
      <c r="K448" s="39"/>
      <c r="L448" s="39"/>
      <c r="M448" s="39"/>
    </row>
    <row r="449" spans="1:13" ht="15.75" customHeight="1">
      <c r="A449" s="145" t="str">
        <f>+A401</f>
        <v>26870 D</v>
      </c>
      <c r="B449" s="146"/>
      <c r="C449" s="147"/>
      <c r="K449" s="39"/>
      <c r="L449" s="39"/>
      <c r="M449" s="99" t="s">
        <v>106</v>
      </c>
    </row>
    <row r="450" spans="11:13" ht="15.75" customHeight="1">
      <c r="K450" s="39"/>
      <c r="L450" s="39"/>
      <c r="M450" s="39"/>
    </row>
    <row r="451" spans="11:13" ht="15.75" customHeight="1">
      <c r="K451" s="39"/>
      <c r="L451" s="39"/>
      <c r="M451" s="39"/>
    </row>
    <row r="452" spans="1:3" ht="15.75" customHeight="1">
      <c r="A452" s="23" t="s">
        <v>357</v>
      </c>
      <c r="B452" s="5" t="s">
        <v>97</v>
      </c>
      <c r="C452" s="5"/>
    </row>
    <row r="453" spans="2:13" ht="15.75" customHeight="1">
      <c r="B453" s="148" t="s">
        <v>280</v>
      </c>
      <c r="C453" s="148"/>
      <c r="D453" s="148"/>
      <c r="E453" s="148"/>
      <c r="F453" s="148"/>
      <c r="G453" s="148"/>
      <c r="H453" s="148"/>
      <c r="I453" s="148"/>
      <c r="J453" s="148"/>
      <c r="K453" s="148"/>
      <c r="L453" s="148"/>
      <c r="M453" s="148"/>
    </row>
    <row r="454" spans="2:13" ht="15.75" customHeight="1">
      <c r="B454" s="148"/>
      <c r="C454" s="148"/>
      <c r="D454" s="148"/>
      <c r="E454" s="148"/>
      <c r="F454" s="148"/>
      <c r="G454" s="148"/>
      <c r="H454" s="148"/>
      <c r="I454" s="148"/>
      <c r="J454" s="148"/>
      <c r="K454" s="148"/>
      <c r="L454" s="148"/>
      <c r="M454" s="148"/>
    </row>
    <row r="455" spans="2:13" ht="15.75" customHeight="1">
      <c r="B455" s="86"/>
      <c r="C455" s="86"/>
      <c r="D455" s="86"/>
      <c r="E455" s="86"/>
      <c r="F455" s="86"/>
      <c r="G455" s="86"/>
      <c r="H455" s="86"/>
      <c r="I455" s="86"/>
      <c r="J455" s="86"/>
      <c r="K455" s="86"/>
      <c r="L455" s="86"/>
      <c r="M455" s="86"/>
    </row>
    <row r="456" spans="2:13" ht="15.75" customHeight="1">
      <c r="B456" s="148" t="s">
        <v>393</v>
      </c>
      <c r="C456" s="148"/>
      <c r="D456" s="148"/>
      <c r="E456" s="148"/>
      <c r="F456" s="148"/>
      <c r="G456" s="148"/>
      <c r="H456" s="148"/>
      <c r="I456" s="148"/>
      <c r="J456" s="148"/>
      <c r="K456" s="148"/>
      <c r="L456" s="148"/>
      <c r="M456" s="148"/>
    </row>
    <row r="457" spans="2:13" ht="15.75" customHeight="1">
      <c r="B457" s="148"/>
      <c r="C457" s="148"/>
      <c r="D457" s="148"/>
      <c r="E457" s="148"/>
      <c r="F457" s="148"/>
      <c r="G457" s="148"/>
      <c r="H457" s="148"/>
      <c r="I457" s="148"/>
      <c r="J457" s="148"/>
      <c r="K457" s="148"/>
      <c r="L457" s="148"/>
      <c r="M457" s="148"/>
    </row>
    <row r="458" spans="2:13" ht="15.75" customHeight="1">
      <c r="B458" s="148"/>
      <c r="C458" s="148"/>
      <c r="D458" s="148"/>
      <c r="E458" s="148"/>
      <c r="F458" s="148"/>
      <c r="G458" s="148"/>
      <c r="H458" s="148"/>
      <c r="I458" s="148"/>
      <c r="J458" s="148"/>
      <c r="K458" s="148"/>
      <c r="L458" s="148"/>
      <c r="M458" s="148"/>
    </row>
    <row r="459" spans="2:13" ht="15.75" customHeight="1">
      <c r="B459" s="86"/>
      <c r="C459" s="86"/>
      <c r="D459" s="86"/>
      <c r="E459" s="86"/>
      <c r="F459" s="86"/>
      <c r="G459" s="86"/>
      <c r="H459" s="86"/>
      <c r="I459" s="86"/>
      <c r="J459" s="86"/>
      <c r="K459" s="86"/>
      <c r="L459" s="86"/>
      <c r="M459" s="86"/>
    </row>
    <row r="460" ht="15.75" customHeight="1">
      <c r="B460" s="22" t="s">
        <v>395</v>
      </c>
    </row>
    <row r="462" spans="3:13" ht="15.75" customHeight="1">
      <c r="C462" s="86"/>
      <c r="D462" s="86"/>
      <c r="E462" s="86"/>
      <c r="F462" s="86"/>
      <c r="G462" s="86"/>
      <c r="H462" s="86"/>
      <c r="I462" s="86"/>
      <c r="J462" s="86"/>
      <c r="K462" s="86"/>
      <c r="L462" s="86"/>
      <c r="M462" s="86"/>
    </row>
    <row r="463" spans="1:3" ht="15.75" customHeight="1">
      <c r="A463" s="23" t="s">
        <v>376</v>
      </c>
      <c r="B463" s="5" t="s">
        <v>27</v>
      </c>
      <c r="C463" s="5"/>
    </row>
    <row r="464" spans="1:13" ht="15.75" customHeight="1">
      <c r="A464" s="23"/>
      <c r="B464" s="22" t="s">
        <v>358</v>
      </c>
      <c r="C464" s="5"/>
      <c r="D464" s="5"/>
      <c r="E464" s="5"/>
      <c r="F464" s="5"/>
      <c r="G464" s="5"/>
      <c r="H464" s="5"/>
      <c r="I464" s="5"/>
      <c r="J464" s="5"/>
      <c r="K464" s="5"/>
      <c r="L464" s="5"/>
      <c r="M464" s="5"/>
    </row>
    <row r="465" spans="1:13" ht="15.75" customHeight="1">
      <c r="A465" s="23"/>
      <c r="C465" s="5"/>
      <c r="D465" s="5"/>
      <c r="E465" s="5"/>
      <c r="F465" s="5"/>
      <c r="G465" s="5"/>
      <c r="H465" s="5"/>
      <c r="I465" s="5"/>
      <c r="J465" s="5"/>
      <c r="K465" s="5"/>
      <c r="L465" s="5"/>
      <c r="M465" s="5"/>
    </row>
    <row r="466" spans="1:13" ht="15.75" customHeight="1">
      <c r="A466" s="23"/>
      <c r="B466" s="5"/>
      <c r="C466" s="5"/>
      <c r="D466" s="5"/>
      <c r="E466" s="5"/>
      <c r="F466" s="5"/>
      <c r="G466" s="5"/>
      <c r="H466" s="5"/>
      <c r="I466" s="5"/>
      <c r="J466" s="5"/>
      <c r="K466" s="5"/>
      <c r="L466" s="5"/>
      <c r="M466" s="5"/>
    </row>
    <row r="467" spans="1:13" ht="15.75" customHeight="1">
      <c r="A467" s="23" t="s">
        <v>377</v>
      </c>
      <c r="B467" s="5" t="s">
        <v>210</v>
      </c>
      <c r="K467" s="39"/>
      <c r="L467" s="39"/>
      <c r="M467" s="39"/>
    </row>
    <row r="468" spans="3:13" ht="15.75" customHeight="1">
      <c r="C468" s="5"/>
      <c r="G468" s="144" t="s">
        <v>228</v>
      </c>
      <c r="H468" s="144"/>
      <c r="I468" s="144"/>
      <c r="K468" s="144" t="s">
        <v>226</v>
      </c>
      <c r="L468" s="144"/>
      <c r="M468" s="144"/>
    </row>
    <row r="469" spans="7:13" ht="15.75" customHeight="1">
      <c r="G469" s="144" t="s">
        <v>83</v>
      </c>
      <c r="H469" s="144"/>
      <c r="I469" s="144"/>
      <c r="K469" s="144" t="s">
        <v>83</v>
      </c>
      <c r="L469" s="144"/>
      <c r="M469" s="144"/>
    </row>
    <row r="470" spans="7:13" ht="15.75" customHeight="1">
      <c r="G470" s="117" t="s">
        <v>296</v>
      </c>
      <c r="H470" s="117"/>
      <c r="I470" s="117"/>
      <c r="K470" s="117" t="s">
        <v>296</v>
      </c>
      <c r="L470" s="117"/>
      <c r="M470" s="117"/>
    </row>
    <row r="471" spans="7:13" ht="15.75" customHeight="1">
      <c r="G471" s="35">
        <v>2004</v>
      </c>
      <c r="H471" s="35"/>
      <c r="I471" s="35">
        <v>2003</v>
      </c>
      <c r="J471" s="35"/>
      <c r="K471" s="35">
        <v>2004</v>
      </c>
      <c r="L471" s="35"/>
      <c r="M471" s="35">
        <v>2003</v>
      </c>
    </row>
    <row r="472" spans="7:13" ht="15.75" customHeight="1">
      <c r="G472" s="21" t="s">
        <v>51</v>
      </c>
      <c r="H472" s="21"/>
      <c r="I472" s="21" t="s">
        <v>51</v>
      </c>
      <c r="J472" s="21"/>
      <c r="K472" s="21" t="s">
        <v>51</v>
      </c>
      <c r="L472" s="21"/>
      <c r="M472" s="21" t="s">
        <v>51</v>
      </c>
    </row>
    <row r="473" spans="8:13" ht="9.75" customHeight="1">
      <c r="H473" s="25"/>
      <c r="I473" s="25"/>
      <c r="J473" s="25"/>
      <c r="K473" s="25"/>
      <c r="L473" s="25"/>
      <c r="M473" s="25"/>
    </row>
    <row r="474" spans="2:13" ht="15.75" customHeight="1">
      <c r="B474" s="22" t="s">
        <v>387</v>
      </c>
      <c r="G474" s="26">
        <f>+GIS!G48</f>
        <v>-1134</v>
      </c>
      <c r="H474" s="25"/>
      <c r="I474" s="26">
        <f>+GIS!I48</f>
        <v>1833</v>
      </c>
      <c r="J474" s="25"/>
      <c r="K474" s="26">
        <f>+GIS!K48</f>
        <v>-1134</v>
      </c>
      <c r="L474" s="25"/>
      <c r="M474" s="26">
        <f>+GIS!M48</f>
        <v>1833</v>
      </c>
    </row>
    <row r="475" spans="8:13" ht="15.75" customHeight="1">
      <c r="H475" s="25"/>
      <c r="I475" s="25"/>
      <c r="J475" s="25"/>
      <c r="K475" s="25"/>
      <c r="L475" s="25"/>
      <c r="M475" s="25"/>
    </row>
    <row r="476" spans="7:13" ht="15.75" customHeight="1">
      <c r="G476" s="21" t="s">
        <v>167</v>
      </c>
      <c r="H476" s="25"/>
      <c r="I476" s="21" t="s">
        <v>167</v>
      </c>
      <c r="J476" s="25"/>
      <c r="K476" s="21" t="s">
        <v>167</v>
      </c>
      <c r="L476" s="25"/>
      <c r="M476" s="21" t="s">
        <v>167</v>
      </c>
    </row>
    <row r="477" spans="2:13" ht="15.75" customHeight="1">
      <c r="B477" s="22" t="s">
        <v>269</v>
      </c>
      <c r="G477" s="25">
        <v>60800000</v>
      </c>
      <c r="H477" s="25"/>
      <c r="I477" s="25">
        <v>60800000</v>
      </c>
      <c r="J477" s="25"/>
      <c r="K477" s="25">
        <f>+G477</f>
        <v>60800000</v>
      </c>
      <c r="L477" s="25"/>
      <c r="M477" s="53">
        <f>+I477</f>
        <v>60800000</v>
      </c>
    </row>
    <row r="478" spans="11:13" ht="11.25" customHeight="1">
      <c r="K478" s="39"/>
      <c r="L478" s="39"/>
      <c r="M478" s="39"/>
    </row>
    <row r="479" spans="7:13" ht="15.75" customHeight="1">
      <c r="G479" s="21" t="s">
        <v>28</v>
      </c>
      <c r="H479" s="25"/>
      <c r="I479" s="21" t="s">
        <v>28</v>
      </c>
      <c r="J479" s="25"/>
      <c r="K479" s="21" t="s">
        <v>28</v>
      </c>
      <c r="L479" s="25"/>
      <c r="M479" s="21" t="s">
        <v>28</v>
      </c>
    </row>
    <row r="480" spans="2:13" ht="15.75" customHeight="1">
      <c r="B480" s="22" t="s">
        <v>210</v>
      </c>
      <c r="G480" s="21"/>
      <c r="H480" s="25"/>
      <c r="I480" s="21"/>
      <c r="J480" s="25"/>
      <c r="K480" s="21"/>
      <c r="L480" s="25"/>
      <c r="M480" s="21"/>
    </row>
    <row r="481" spans="2:13" ht="15.75" customHeight="1">
      <c r="B481" s="22" t="s">
        <v>405</v>
      </c>
      <c r="H481" s="25"/>
      <c r="I481" s="25"/>
      <c r="J481" s="25"/>
      <c r="K481" s="25"/>
      <c r="L481" s="25"/>
      <c r="M481" s="25"/>
    </row>
    <row r="482" spans="2:13" ht="16.5" customHeight="1" thickBot="1">
      <c r="B482" s="22" t="s">
        <v>406</v>
      </c>
      <c r="G482" s="41">
        <f>+G474/G477*100000</f>
        <v>-1.8651315789473684</v>
      </c>
      <c r="H482" s="25"/>
      <c r="I482" s="41">
        <v>3.02</v>
      </c>
      <c r="J482" s="25"/>
      <c r="K482" s="41">
        <f>+K474/K477*100000</f>
        <v>-1.8651315789473684</v>
      </c>
      <c r="L482" s="25"/>
      <c r="M482" s="41">
        <v>3.02</v>
      </c>
    </row>
    <row r="483" spans="11:13" ht="15.75" customHeight="1" thickTop="1">
      <c r="K483" s="39"/>
      <c r="L483" s="39"/>
      <c r="M483" s="107"/>
    </row>
    <row r="484" spans="1:9" ht="15.75" customHeight="1">
      <c r="A484" s="5" t="s">
        <v>150</v>
      </c>
      <c r="I484" s="43"/>
    </row>
    <row r="485" ht="15.75" customHeight="1">
      <c r="A485" s="22" t="s">
        <v>327</v>
      </c>
    </row>
    <row r="488" ht="15.75" customHeight="1">
      <c r="A488" s="22" t="s">
        <v>118</v>
      </c>
    </row>
    <row r="490" ht="15.75" customHeight="1">
      <c r="A490" s="22" t="s">
        <v>119</v>
      </c>
    </row>
    <row r="491" ht="15.75" customHeight="1">
      <c r="A491" s="22" t="s">
        <v>120</v>
      </c>
    </row>
    <row r="493" ht="15.75" customHeight="1">
      <c r="A493" s="22" t="s">
        <v>121</v>
      </c>
    </row>
    <row r="494" ht="15.75" customHeight="1">
      <c r="A494" s="23" t="s">
        <v>328</v>
      </c>
    </row>
  </sheetData>
  <mergeCells count="54">
    <mergeCell ref="B34:M36"/>
    <mergeCell ref="B388:M390"/>
    <mergeCell ref="B264:M266"/>
    <mergeCell ref="A146:C146"/>
    <mergeCell ref="A147:C147"/>
    <mergeCell ref="A198:C198"/>
    <mergeCell ref="A245:C245"/>
    <mergeCell ref="B250:M251"/>
    <mergeCell ref="A305:C305"/>
    <mergeCell ref="B356:M358"/>
    <mergeCell ref="K468:M468"/>
    <mergeCell ref="A448:C448"/>
    <mergeCell ref="A400:C400"/>
    <mergeCell ref="A401:C401"/>
    <mergeCell ref="B453:M454"/>
    <mergeCell ref="B456:M458"/>
    <mergeCell ref="A1:C1"/>
    <mergeCell ref="A2:C2"/>
    <mergeCell ref="B20:M22"/>
    <mergeCell ref="A5:M5"/>
    <mergeCell ref="A6:M6"/>
    <mergeCell ref="A8:M8"/>
    <mergeCell ref="A9:M9"/>
    <mergeCell ref="A12:M14"/>
    <mergeCell ref="G470:I470"/>
    <mergeCell ref="B331:M332"/>
    <mergeCell ref="A449:C449"/>
    <mergeCell ref="A304:C304"/>
    <mergeCell ref="B445:M446"/>
    <mergeCell ref="B425:M425"/>
    <mergeCell ref="K470:M470"/>
    <mergeCell ref="G468:I468"/>
    <mergeCell ref="G469:I469"/>
    <mergeCell ref="K469:M469"/>
    <mergeCell ref="B202:M203"/>
    <mergeCell ref="A351:C351"/>
    <mergeCell ref="A352:C352"/>
    <mergeCell ref="K339:M339"/>
    <mergeCell ref="A246:C246"/>
    <mergeCell ref="B268:M269"/>
    <mergeCell ref="K317:M317"/>
    <mergeCell ref="B211:M212"/>
    <mergeCell ref="B327:M329"/>
    <mergeCell ref="A197:C197"/>
    <mergeCell ref="B151:M153"/>
    <mergeCell ref="I155:M155"/>
    <mergeCell ref="I156:M156"/>
    <mergeCell ref="A52:C52"/>
    <mergeCell ref="A53:C53"/>
    <mergeCell ref="A99:C99"/>
    <mergeCell ref="A100:C100"/>
    <mergeCell ref="B69:M69"/>
    <mergeCell ref="B63:M65"/>
    <mergeCell ref="B57:M59"/>
  </mergeCells>
  <printOptions/>
  <pageMargins left="0.6" right="0.41" top="1" bottom="0.75" header="0.5" footer="0.5"/>
  <pageSetup firstPageNumber="7"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T. C. Liew &amp; Co</cp:lastModifiedBy>
  <cp:lastPrinted>2004-06-29T07:24:30Z</cp:lastPrinted>
  <dcterms:created xsi:type="dcterms:W3CDTF">2002-11-01T01:28:40Z</dcterms:created>
  <dcterms:modified xsi:type="dcterms:W3CDTF">2004-06-29T07:44:17Z</dcterms:modified>
  <cp:category/>
  <cp:version/>
  <cp:contentType/>
  <cp:contentStatus/>
</cp:coreProperties>
</file>